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85" firstSheet="1" activeTab="1"/>
  </bookViews>
  <sheets>
    <sheet name="_file____R__DIPRO_NOR_or_C3_A7a" sheetId="1" state="hidden" r:id="rId1"/>
    <sheet name="Instruções de PreenchimentoS" sheetId="2" r:id="rId2"/>
    <sheet name="Planilha Sintética" sheetId="3" r:id="rId3"/>
    <sheet name="Composição de BDI" sheetId="4" r:id="rId4"/>
    <sheet name="Composição de Encargos Sociais" sheetId="5" r:id="rId5"/>
    <sheet name="Cronograma" sheetId="6" r:id="rId6"/>
  </sheets>
  <externalReferences>
    <externalReference r:id="rId9"/>
    <externalReference r:id="rId10"/>
    <externalReference r:id="rId11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5">#REF!</definedName>
    <definedName name="_Toc162077558_1" localSheetId="1">#REF!</definedName>
    <definedName name="_Toc162077558_1">#REF!</definedName>
    <definedName name="_xlnm.Print_Area" localSheetId="4">'Composição de Encargos Sociais'!$A$1:$D$45</definedName>
    <definedName name="_xlnm.Print_Area" localSheetId="5">'Cronograma'!$A$1:$L$30</definedName>
    <definedName name="_xlnm.Print_Area" localSheetId="2">'Planilha Sintética'!$A$1:$J$94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1" localSheetId="3">#REF!</definedName>
    <definedName name="Excel_BuiltIn_Print_Area_1_1_1_1" localSheetId="4">#REF!</definedName>
    <definedName name="Excel_BuiltIn_Print_Area_1_1_1_1" localSheetId="5">#REF!</definedName>
    <definedName name="Excel_BuiltIn_Print_Area_1_1_1_1" localSheetId="1">#REF!</definedName>
    <definedName name="Excel_BuiltIn_Print_Area_1_1_1_1">#REF!</definedName>
    <definedName name="Excel_BuiltIn_Print_Area_1_1_1_1_1" localSheetId="1">#REF!</definedName>
    <definedName name="Excel_BuiltIn_Print_Area_1_1_1_1_1">#REF!</definedName>
    <definedName name="Excel_BuiltIn_Print_Area_1_1_1_1_1_1" localSheetId="3">#REF!</definedName>
    <definedName name="Excel_BuiltIn_Print_Area_1_1_1_1_1_1" localSheetId="4">#REF!</definedName>
    <definedName name="Excel_BuiltIn_Print_Area_1_1_1_1_1_1" localSheetId="5">#REF!</definedName>
    <definedName name="Excel_BuiltIn_Print_Area_1_1_1_1_1_1" localSheetId="1">#REF!</definedName>
    <definedName name="Excel_BuiltIn_Print_Area_1_1_1_1_1_1">#REF!</definedName>
    <definedName name="Excel_BuiltIn_Print_Area_1_1_1_1_1_1_1_1" localSheetId="3">#REF!</definedName>
    <definedName name="Excel_BuiltIn_Print_Area_1_1_1_1_1_1_1_1" localSheetId="4">#REF!</definedName>
    <definedName name="Excel_BuiltIn_Print_Area_1_1_1_1_1_1_1_1" localSheetId="5">#REF!</definedName>
    <definedName name="Excel_BuiltIn_Print_Area_1_1_1_1_1_1_1_1" localSheetId="1">#REF!</definedName>
    <definedName name="Excel_BuiltIn_Print_Area_1_1_1_1_1_1_1_1">#REF!</definedName>
    <definedName name="Excel_BuiltIn_Print_Area_1_1_1_1_5" localSheetId="5">#REF!</definedName>
    <definedName name="Excel_BuiltIn_Print_Area_1_1_1_1_5" localSheetId="1">#REF!</definedName>
    <definedName name="Excel_BuiltIn_Print_Area_1_1_1_1_5">#REF!</definedName>
    <definedName name="Excel_BuiltIn_Print_Area_1_1_1_5" localSheetId="5">#REF!</definedName>
    <definedName name="Excel_BuiltIn_Print_Area_1_1_1_5" localSheetId="1">#REF!</definedName>
    <definedName name="Excel_BuiltIn_Print_Area_1_1_1_5">#REF!</definedName>
    <definedName name="Excel_BuiltIn_Print_Area_1_1_5" localSheetId="5">#REF!</definedName>
    <definedName name="Excel_BuiltIn_Print_Area_1_1_5" localSheetId="1">#REF!</definedName>
    <definedName name="Excel_BuiltIn_Print_Area_1_1_5">#REF!</definedName>
    <definedName name="Excel_BuiltIn_Print_Area_2" localSheetId="5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_1_1" localSheetId="3">#REF!</definedName>
    <definedName name="Excel_BuiltIn_Print_Area_2_1_1" localSheetId="4">#REF!</definedName>
    <definedName name="Excel_BuiltIn_Print_Area_2_1_1" localSheetId="5">#REF!</definedName>
    <definedName name="Excel_BuiltIn_Print_Area_2_1_1" localSheetId="1">#REF!</definedName>
    <definedName name="Excel_BuiltIn_Print_Area_2_1_1">#REF!</definedName>
    <definedName name="Excel_BuiltIn_Print_Area_2_1_11">#REF!</definedName>
    <definedName name="Excel_BuiltIn_Print_Area_2_1_1_1" localSheetId="1">#REF!</definedName>
    <definedName name="Excel_BuiltIn_Print_Area_2_1_1_1">#REF!</definedName>
    <definedName name="Excel_BuiltIn_Print_Area_2_1_1_1_1" localSheetId="5">#REF!</definedName>
    <definedName name="Excel_BuiltIn_Print_Area_2_1_1_1_1" localSheetId="1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5">#REF!</definedName>
    <definedName name="Excel_BuiltIn_Print_Area_2_1_5" localSheetId="1">#REF!</definedName>
    <definedName name="Excel_BuiltIn_Print_Area_2_1_5">#REF!</definedName>
    <definedName name="Excel_BuiltIn_Print_Area_2_5" localSheetId="5">#REF!</definedName>
    <definedName name="Excel_BuiltIn_Print_Area_2_5" localSheetId="1">#REF!</definedName>
    <definedName name="Excel_BuiltIn_Print_Area_2_5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 localSheetId="1">#REF!</definedName>
    <definedName name="Excel_BuiltIn_Print_Area_3_1">'Planilha Sintética'!$A$9:$J$89</definedName>
    <definedName name="Excel_BuiltIn_Print_Area_3_1_1" localSheetId="3">#REF!</definedName>
    <definedName name="Excel_BuiltIn_Print_Area_3_1_1" localSheetId="4">#REF!</definedName>
    <definedName name="Excel_BuiltIn_Print_Area_3_1_1" localSheetId="5">#REF!</definedName>
    <definedName name="Excel_BuiltIn_Print_Area_3_1_1" localSheetId="1">#REF!</definedName>
    <definedName name="Excel_BuiltIn_Print_Area_3_1_1">'Planilha Sintética'!$A$9:$G$12</definedName>
    <definedName name="Excel_BuiltIn_Print_Area_3_1_1_1" localSheetId="3">#REF!</definedName>
    <definedName name="Excel_BuiltIn_Print_Area_3_1_1_1" localSheetId="4">#REF!</definedName>
    <definedName name="Excel_BuiltIn_Print_Area_3_1_1_1" localSheetId="5">#REF!</definedName>
    <definedName name="Excel_BuiltIn_Print_Area_3_1_1_1" localSheetId="1">#REF!</definedName>
    <definedName name="Excel_BuiltIn_Print_Area_3_1_1_1">'Planilha Sintética'!$A$9:$J$90</definedName>
    <definedName name="Excel_BuiltIn_Print_Area_3_1_1_1_1" localSheetId="3">#REF!</definedName>
    <definedName name="Excel_BuiltIn_Print_Area_3_1_1_1_1" localSheetId="4">#REF!</definedName>
    <definedName name="Excel_BuiltIn_Print_Area_3_1_1_1_1" localSheetId="5">#REF!</definedName>
    <definedName name="Excel_BuiltIn_Print_Area_3_1_1_1_1" localSheetId="1">#REF!</definedName>
    <definedName name="Excel_BuiltIn_Print_Area_3_1_1_1_1">'Planilha Sintética'!$A$9:$J$89</definedName>
    <definedName name="Excel_BuiltIn_Print_Area_3_1_1_1_1_3" localSheetId="3">#REF!</definedName>
    <definedName name="Excel_BuiltIn_Print_Area_3_1_1_1_1_3" localSheetId="4">#REF!</definedName>
    <definedName name="Excel_BuiltIn_Print_Area_3_1_1_1_1_3" localSheetId="5">#REF!</definedName>
    <definedName name="Excel_BuiltIn_Print_Area_3_1_1_1_1_3" localSheetId="1">#REF!</definedName>
    <definedName name="Excel_BuiltIn_Print_Area_3_1_1_1_1_3">#REF!</definedName>
    <definedName name="Excel_BuiltIn_Print_Area_3_1_1_1_1_4">#REF!</definedName>
    <definedName name="Excel_BuiltIn_Print_Area_3_1_1_1_3" localSheetId="3">#REF!</definedName>
    <definedName name="Excel_BuiltIn_Print_Area_3_1_1_1_3" localSheetId="4">#REF!</definedName>
    <definedName name="Excel_BuiltIn_Print_Area_3_1_1_1_3" localSheetId="5">#REF!</definedName>
    <definedName name="Excel_BuiltIn_Print_Area_3_1_1_1_3" localSheetId="1">#REF!</definedName>
    <definedName name="Excel_BuiltIn_Print_Area_3_1_1_1_3">#REF!</definedName>
    <definedName name="Excel_BuiltIn_Print_Area_3_1_1_1_4">#REF!</definedName>
    <definedName name="Excel_BuiltIn_Print_Area_3_1_1_3" localSheetId="3">#REF!</definedName>
    <definedName name="Excel_BuiltIn_Print_Area_3_1_1_3" localSheetId="4">#REF!</definedName>
    <definedName name="Excel_BuiltIn_Print_Area_3_1_1_3" localSheetId="5">#REF!</definedName>
    <definedName name="Excel_BuiltIn_Print_Area_3_1_1_3" localSheetId="1">#REF!</definedName>
    <definedName name="Excel_BuiltIn_Print_Area_3_1_1_3">#REF!</definedName>
    <definedName name="Excel_BuiltIn_Print_Area_3_1_1_4">#REF!</definedName>
    <definedName name="Excel_BuiltIn_Print_Area_3_1_3" localSheetId="3">#REF!</definedName>
    <definedName name="Excel_BuiltIn_Print_Area_3_1_3" localSheetId="4">#REF!</definedName>
    <definedName name="Excel_BuiltIn_Print_Area_3_1_3" localSheetId="5">#REF!</definedName>
    <definedName name="Excel_BuiltIn_Print_Area_3_1_3" localSheetId="1">#REF!</definedName>
    <definedName name="Excel_BuiltIn_Print_Area_3_1_3">#REF!</definedName>
    <definedName name="Excel_BuiltIn_Print_Area_3_1_4">#REF!</definedName>
    <definedName name="Excel_BuiltIn_Print_Area_4_1" localSheetId="3">#REF!</definedName>
    <definedName name="Excel_BuiltIn_Print_Area_4_1" localSheetId="4">#REF!</definedName>
    <definedName name="Excel_BuiltIn_Print_Area_4_1" localSheetId="5">#REF!</definedName>
    <definedName name="Excel_BuiltIn_Print_Area_4_1" localSheetId="1">#REF!</definedName>
    <definedName name="Excel_BuiltIn_Print_Area_4_1">#REF!</definedName>
    <definedName name="Excel_BuiltIn_Print_Area_4_1_1" localSheetId="3">#REF!</definedName>
    <definedName name="Excel_BuiltIn_Print_Area_4_1_1" localSheetId="4">#REF!</definedName>
    <definedName name="Excel_BuiltIn_Print_Area_4_1_1" localSheetId="5">#REF!</definedName>
    <definedName name="Excel_BuiltIn_Print_Area_4_1_1" localSheetId="1">#REF!</definedName>
    <definedName name="Excel_BuiltIn_Print_Area_4_1_1">#REF!</definedName>
    <definedName name="Excel_BuiltIn_Print_Area_4_1_1_1" localSheetId="3">#REF!</definedName>
    <definedName name="Excel_BuiltIn_Print_Area_4_1_1_1" localSheetId="4">#REF!</definedName>
    <definedName name="Excel_BuiltIn_Print_Area_4_1_1_1" localSheetId="5">#REF!</definedName>
    <definedName name="Excel_BuiltIn_Print_Area_4_1_1_1" localSheetId="1">#REF!</definedName>
    <definedName name="Excel_BuiltIn_Print_Area_4_1_1_1">#REF!</definedName>
    <definedName name="Excel_BuiltIn_Print_Area_4_1_1_1_5" localSheetId="5">#REF!</definedName>
    <definedName name="Excel_BuiltIn_Print_Area_4_1_1_1_5" localSheetId="1">#REF!</definedName>
    <definedName name="Excel_BuiltIn_Print_Area_4_1_1_1_5">#REF!</definedName>
    <definedName name="Excel_BuiltIn_Print_Area_4_1_1_5" localSheetId="5">#REF!</definedName>
    <definedName name="Excel_BuiltIn_Print_Area_4_1_1_5" localSheetId="1">#REF!</definedName>
    <definedName name="Excel_BuiltIn_Print_Area_4_1_1_5">#REF!</definedName>
    <definedName name="Excel_BuiltIn_Print_Area_4_1_5" localSheetId="5">#REF!</definedName>
    <definedName name="Excel_BuiltIn_Print_Area_4_1_5" localSheetId="1">#REF!</definedName>
    <definedName name="Excel_BuiltIn_Print_Area_4_1_5">#REF!</definedName>
    <definedName name="Excel_BuiltIn_Print_Area_5_1" localSheetId="1">#REF!</definedName>
    <definedName name="Excel_BuiltIn_Print_Area_5_1">#REF!</definedName>
    <definedName name="Excel_BuiltIn_Print_Area_5_1_1" localSheetId="1">#REF!</definedName>
    <definedName name="Excel_BuiltIn_Print_Area_5_1_1">#REF!</definedName>
    <definedName name="Excel_BuiltIn_Print_Area_5_1_1_1" localSheetId="3">#REF!</definedName>
    <definedName name="Excel_BuiltIn_Print_Area_5_1_1_1" localSheetId="4">#REF!</definedName>
    <definedName name="Excel_BuiltIn_Print_Area_5_1_1_1" localSheetId="5">#REF!</definedName>
    <definedName name="Excel_BuiltIn_Print_Area_5_1_1_1" localSheetId="1">#REF!</definedName>
    <definedName name="Excel_BuiltIn_Print_Area_5_1_1_1">#REF!</definedName>
    <definedName name="Excel_BuiltIn_Print_Area_5_1_1_5" localSheetId="5">#REF!</definedName>
    <definedName name="Excel_BuiltIn_Print_Area_5_1_1_5" localSheetId="1">#REF!</definedName>
    <definedName name="Excel_BuiltIn_Print_Area_5_1_1_5">#REF!</definedName>
    <definedName name="Excel_BuiltIn_Print_Area_5_1_5" localSheetId="5">#REF!</definedName>
    <definedName name="Excel_BuiltIn_Print_Area_5_1_5" localSheetId="1">#REF!</definedName>
    <definedName name="Excel_BuiltIn_Print_Area_5_1_5">#REF!</definedName>
    <definedName name="Excel_BuiltIn_Print_Area_6_1" localSheetId="1">#REF!</definedName>
    <definedName name="Excel_BuiltIn_Print_Area_6_1">#REF!</definedName>
    <definedName name="Excel_BuiltIn_Print_Titles_1" localSheetId="1">#REF!</definedName>
    <definedName name="Excel_BuiltIn_Print_Titles_1">#REF!</definedName>
    <definedName name="Excel_BuiltIn_Print_Titles_1_1" localSheetId="3">#REF!</definedName>
    <definedName name="Excel_BuiltIn_Print_Titles_1_1" localSheetId="4">#REF!</definedName>
    <definedName name="Excel_BuiltIn_Print_Titles_1_1" localSheetId="5">#REF!</definedName>
    <definedName name="Excel_BuiltIn_Print_Titles_1_1" localSheetId="1">#REF!</definedName>
    <definedName name="Excel_BuiltIn_Print_Titles_1_1">#REF!</definedName>
    <definedName name="Excel_BuiltIn_Print_Titles_1_1_1" localSheetId="3">#REF!</definedName>
    <definedName name="Excel_BuiltIn_Print_Titles_1_1_1" localSheetId="4">#REF!</definedName>
    <definedName name="Excel_BuiltIn_Print_Titles_1_1_1" localSheetId="5">#REF!</definedName>
    <definedName name="Excel_BuiltIn_Print_Titles_1_1_1" localSheetId="1">#REF!</definedName>
    <definedName name="Excel_BuiltIn_Print_Titles_1_1_1">#REF!</definedName>
    <definedName name="Excel_BuiltIn_Print_Titles_1_1_5" localSheetId="5">#REF!</definedName>
    <definedName name="Excel_BuiltIn_Print_Titles_1_1_5" localSheetId="1">#REF!</definedName>
    <definedName name="Excel_BuiltIn_Print_Titles_1_1_5">#REF!</definedName>
    <definedName name="Excel_BuiltIn_Print_Titles_2" localSheetId="5">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11">#REF!</definedName>
    <definedName name="Excel_BuiltIn_Print_Titles_2_1_1" localSheetId="3">#REF!</definedName>
    <definedName name="Excel_BuiltIn_Print_Titles_2_1_1" localSheetId="4">#REF!</definedName>
    <definedName name="Excel_BuiltIn_Print_Titles_2_1_1" localSheetId="5">#REF!</definedName>
    <definedName name="Excel_BuiltIn_Print_Titles_2_1_1" localSheetId="1">#REF!</definedName>
    <definedName name="Excel_BuiltIn_Print_Titles_2_1_1">#REF!</definedName>
    <definedName name="Excel_BuiltIn_Print_Titles_2_1_1_1" localSheetId="3">#REF!</definedName>
    <definedName name="Excel_BuiltIn_Print_Titles_2_1_1_1" localSheetId="4">#REF!</definedName>
    <definedName name="Excel_BuiltIn_Print_Titles_2_1_1_1" localSheetId="5">#REF!</definedName>
    <definedName name="Excel_BuiltIn_Print_Titles_2_1_1_1" localSheetId="1">#REF!</definedName>
    <definedName name="Excel_BuiltIn_Print_Titles_2_1_1_1">#REF!</definedName>
    <definedName name="Excel_BuiltIn_Print_Titles_2_1_1_1_1" localSheetId="3">#REF!</definedName>
    <definedName name="Excel_BuiltIn_Print_Titles_2_1_1_1_1" localSheetId="4">#REF!</definedName>
    <definedName name="Excel_BuiltIn_Print_Titles_2_1_1_1_1" localSheetId="5">#REF!</definedName>
    <definedName name="Excel_BuiltIn_Print_Titles_2_1_1_1_1" localSheetId="1">#REF!</definedName>
    <definedName name="Excel_BuiltIn_Print_Titles_2_1_1_1_1">#REF!</definedName>
    <definedName name="Excel_BuiltIn_Print_Titles_2_1_1_1_1_1" localSheetId="3">#REF!</definedName>
    <definedName name="Excel_BuiltIn_Print_Titles_2_1_1_1_1_1" localSheetId="4">#REF!</definedName>
    <definedName name="Excel_BuiltIn_Print_Titles_2_1_1_1_1_1" localSheetId="5">#REF!</definedName>
    <definedName name="Excel_BuiltIn_Print_Titles_2_1_1_1_1_1" localSheetId="1">#REF!</definedName>
    <definedName name="Excel_BuiltIn_Print_Titles_2_1_1_1_1_1">#REF!</definedName>
    <definedName name="Excel_BuiltIn_Print_Titles_2_1_1_1_5" localSheetId="5">#REF!</definedName>
    <definedName name="Excel_BuiltIn_Print_Titles_2_1_1_1_5" localSheetId="1">#REF!</definedName>
    <definedName name="Excel_BuiltIn_Print_Titles_2_1_1_1_5">#REF!</definedName>
    <definedName name="Excel_BuiltIn_Print_Titles_2_1_1_5" localSheetId="5">#REF!</definedName>
    <definedName name="Excel_BuiltIn_Print_Titles_2_1_1_5" localSheetId="1">#REF!</definedName>
    <definedName name="Excel_BuiltIn_Print_Titles_2_1_1_5">#REF!</definedName>
    <definedName name="Excel_BuiltIn_Print_Titles_2_1_5" localSheetId="5">#REF!</definedName>
    <definedName name="Excel_BuiltIn_Print_Titles_2_1_5" localSheetId="1">#REF!</definedName>
    <definedName name="Excel_BuiltIn_Print_Titles_2_1_5">#REF!</definedName>
    <definedName name="Excel_BuiltIn_Print_Titles_2_5" localSheetId="5">#REF!</definedName>
    <definedName name="Excel_BuiltIn_Print_Titles_2_5" localSheetId="1">#REF!</definedName>
    <definedName name="Excel_BuiltIn_Print_Titles_2_5">#REF!</definedName>
    <definedName name="Excel_BuiltIn_Print_Titles_3_1" localSheetId="3">#REF!</definedName>
    <definedName name="Excel_BuiltIn_Print_Titles_3_1" localSheetId="4">#REF!</definedName>
    <definedName name="Excel_BuiltIn_Print_Titles_3_1" localSheetId="5">#REF!</definedName>
    <definedName name="Excel_BuiltIn_Print_Titles_3_1" localSheetId="1">#REF!</definedName>
    <definedName name="Excel_BuiltIn_Print_Titles_3_1">'Planilha Sintética'!#REF!</definedName>
    <definedName name="Excel_BuiltIn_Print_Titles_3_1_3" localSheetId="1">#REF!</definedName>
    <definedName name="Excel_BuiltIn_Print_Titles_3_1_3">#REF!</definedName>
    <definedName name="Excel_BuiltIn_Print_Titles_3_1_4">#N/A</definedName>
    <definedName name="Excel_BuiltIn_Print_Titles_4" localSheetId="1">#REF!</definedName>
    <definedName name="Excel_BuiltIn_Print_Titles_4">#REF!</definedName>
    <definedName name="Excel_BuiltIn_Print_Titles_4_1" localSheetId="1">#REF!</definedName>
    <definedName name="Excel_BuiltIn_Print_Titles_4_1">#REF!</definedName>
    <definedName name="Excel_BuiltIn_Print_Titles_4_1_5" localSheetId="5">#REF!</definedName>
    <definedName name="Excel_BuiltIn_Print_Titles_4_1_5" localSheetId="1">#REF!</definedName>
    <definedName name="Excel_BuiltIn_Print_Titles_4_1_5">#REF!</definedName>
    <definedName name="Excel_BuiltIn_Print_Titles_5" localSheetId="1">#REF!</definedName>
    <definedName name="Excel_BuiltIn_Print_Titles_5">#REF!</definedName>
    <definedName name="Excel_BuiltIn_Print_Titles_5_1" localSheetId="1">#REF!</definedName>
    <definedName name="Excel_BuiltIn_Print_Titles_5_1">#REF!</definedName>
    <definedName name="Excel_BuiltIn_Print_Titles_5_5" localSheetId="5">#REF!</definedName>
    <definedName name="Excel_BuiltIn_Print_Titles_5_5" localSheetId="1">#REF!</definedName>
    <definedName name="Excel_BuiltIn_Print_Titles_5_5">#REF!</definedName>
    <definedName name="_xlnm.Print_Titles" localSheetId="5">'Cronograma'!$A:$D,'Cronograma'!$1:$10</definedName>
    <definedName name="_xlnm.Print_Titles" localSheetId="2">'Planilha Sintética'!$1:$10</definedName>
    <definedName name="Z_71409849_3ED0_4F48_B303_9AEF25621248_.wvu.PrintArea" localSheetId="4" hidden="1">'Composição de Encargos Sociais'!$A$1:$D$45</definedName>
  </definedNames>
  <calcPr fullCalcOnLoad="1"/>
</workbook>
</file>

<file path=xl/sharedStrings.xml><?xml version="1.0" encoding="utf-8"?>
<sst xmlns="http://schemas.openxmlformats.org/spreadsheetml/2006/main" count="1595" uniqueCount="549">
  <si>
    <t>Item:  4.6</t>
  </si>
  <si>
    <t xml:space="preserve">Servico: Sinalizador    audiovisual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</si>
  <si>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Mao de Obra e Material              </t>
  </si>
  <si>
    <t>Sinalizador audiovisual</t>
  </si>
  <si>
    <t>Item:  5.1</t>
  </si>
  <si>
    <t xml:space="preserve">Servico: Regularização de base para assentamento de piso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</si>
  <si>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M2    </t>
  </si>
  <si>
    <t xml:space="preserve">CIMENTO PORTLAND                                             </t>
  </si>
  <si>
    <t xml:space="preserve">KG    </t>
  </si>
  <si>
    <t xml:space="preserve">AREIA MEDIA                                                  </t>
  </si>
  <si>
    <t xml:space="preserve">M3    </t>
  </si>
  <si>
    <t>Item:  5.2</t>
  </si>
  <si>
    <t xml:space="preserve">Servico: Execução de sóculo em concreto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</si>
  <si>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SÓCULO EM CONCRETO</t>
  </si>
  <si>
    <t>Item:  5.3</t>
  </si>
  <si>
    <t xml:space="preserve">Servico: Piso de borracha plurigoma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</si>
  <si>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PLACA DE BORRACHA PLURIGOMA</t>
  </si>
  <si>
    <t xml:space="preserve">M2    </t>
  </si>
  <si>
    <t>Item:  5.4</t>
  </si>
  <si>
    <t xml:space="preserve">Servico: Piso cerâmico Porcelanato polido   45x45cm, com regularização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</si>
  <si>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PASTILHEIRO                                                  </t>
  </si>
  <si>
    <t xml:space="preserve">CIMENTO BRANCO                                               </t>
  </si>
  <si>
    <t xml:space="preserve">ARGAMASSA COLANTE                                            </t>
  </si>
  <si>
    <t xml:space="preserve">IMPERMEABILIZANTE                                            </t>
  </si>
  <si>
    <t xml:space="preserve">PORCELANATO 45X45CM                </t>
  </si>
  <si>
    <t xml:space="preserve">Item:  6.1 </t>
  </si>
  <si>
    <t>PREÇO UNIT. (R$)</t>
  </si>
  <si>
    <t xml:space="preserve">Servico: Forro de gesso acartonado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</si>
  <si>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COLOCADOR FORRO DE GESSO                                     </t>
  </si>
  <si>
    <t xml:space="preserve">MONTADOR                                                     </t>
  </si>
  <si>
    <t>FORRO DE GESSO</t>
  </si>
  <si>
    <t xml:space="preserve">Item:  7.1 </t>
  </si>
  <si>
    <t xml:space="preserve">Servico: Enchimento de Rasgos em alvenaria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</si>
  <si>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PEDREIRO                                                  </t>
  </si>
  <si>
    <t xml:space="preserve">CAL HIDRATADA                                                </t>
  </si>
  <si>
    <t xml:space="preserve">Item:  7.2               </t>
  </si>
  <si>
    <t xml:space="preserve">Servico: Camada de regularização sobre argamassa para laminado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</si>
  <si>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MDO</t>
  </si>
  <si>
    <t>MAT.</t>
  </si>
  <si>
    <t>TOTAL</t>
  </si>
  <si>
    <t>1</t>
  </si>
  <si>
    <t>SERVIÇOS PRELIMINARES</t>
  </si>
  <si>
    <t>1.1</t>
  </si>
  <si>
    <t>Taxas e emolumentos (CREA)</t>
  </si>
  <si>
    <t>vb</t>
  </si>
  <si>
    <t>Projeto complementares/construtivos</t>
  </si>
  <si>
    <t>Projeto de planejamento de execução das etapas</t>
  </si>
  <si>
    <t>1.2</t>
  </si>
  <si>
    <t>1.3</t>
  </si>
  <si>
    <t>2</t>
  </si>
  <si>
    <t>2.1</t>
  </si>
  <si>
    <t>CASA DE MÁQUINAS</t>
  </si>
  <si>
    <t>Quadro de comando (VVVF) com base de quadro de comando inclusa</t>
  </si>
  <si>
    <t xml:space="preserve">un </t>
  </si>
  <si>
    <t>2.2</t>
  </si>
  <si>
    <t>2.3</t>
  </si>
  <si>
    <t>Caixa Plugação Polarizada</t>
  </si>
  <si>
    <t>2.4</t>
  </si>
  <si>
    <t>2.5</t>
  </si>
  <si>
    <t>Freio Duplo</t>
  </si>
  <si>
    <t>Encoder para motor</t>
  </si>
  <si>
    <t>Proteção das Polias</t>
  </si>
  <si>
    <t>Unidade regenerativa de baixa potência</t>
  </si>
  <si>
    <t>Rabicho da máquina de tração ao quadro de comando</t>
  </si>
  <si>
    <t>Chave limite de seguraça</t>
  </si>
  <si>
    <t>Quadro de força completo com componentes e infraestrutura (inclusive aterramento)</t>
  </si>
  <si>
    <t>un</t>
  </si>
  <si>
    <t>Disjuntor trifásico In=100 A e interrupção mínima 14kA, referência Siemens 3VF2 13 0FS41 ou Schneider Electric NSX ou similar equivalente (Conforme NBR 609472)</t>
  </si>
  <si>
    <t>Cabo de manobra Serial</t>
  </si>
  <si>
    <t>Painel Emergência para Incêndio</t>
  </si>
  <si>
    <t>Aplicação manual de pintura com tinta látex acrílica em paredes da casa de máquinas</t>
  </si>
  <si>
    <t>m²</t>
  </si>
  <si>
    <t>3</t>
  </si>
  <si>
    <t>PAVIMENTOS (ACESSOS)</t>
  </si>
  <si>
    <t>3.1</t>
  </si>
  <si>
    <t>3.2</t>
  </si>
  <si>
    <t>3.3</t>
  </si>
  <si>
    <t>cj</t>
  </si>
  <si>
    <t>Reinstalação portas de pavimentos (com polimento executado)</t>
  </si>
  <si>
    <t>4</t>
  </si>
  <si>
    <t>4.1</t>
  </si>
  <si>
    <t>POÇO DO ELEVADOR</t>
  </si>
  <si>
    <t>Cabo de cobre isolamento anti-chama 0,6/1kV 35 mm2, tipo Sintenax</t>
  </si>
  <si>
    <t>m</t>
  </si>
  <si>
    <t>Kit de Iluminação da caixa de corrida 50 metros e casa de máquinas</t>
  </si>
  <si>
    <t>Pintura a base de cal - paredes do poço de elevador</t>
  </si>
  <si>
    <t>4.2</t>
  </si>
  <si>
    <t>4.3</t>
  </si>
  <si>
    <t>4.4</t>
  </si>
  <si>
    <t>4.5</t>
  </si>
  <si>
    <t>5</t>
  </si>
  <si>
    <t>CABINA</t>
  </si>
  <si>
    <t>Intercomunicador completo</t>
  </si>
  <si>
    <t>5.1</t>
  </si>
  <si>
    <t>5.2</t>
  </si>
  <si>
    <t>5.3</t>
  </si>
  <si>
    <t>5.4</t>
  </si>
  <si>
    <t>Aterramento de cabina</t>
  </si>
  <si>
    <t>Chaves limite de segurança</t>
  </si>
  <si>
    <t>Soleiras da cabina em aço inox</t>
  </si>
  <si>
    <t>Porta de cabina com duas folhas - novas - abertura central</t>
  </si>
  <si>
    <t>Sub teto com luzes de led</t>
  </si>
  <si>
    <t>Barra de sensores infravemelhos</t>
  </si>
  <si>
    <t>Piso em granito, DM 1,80x1,60cm</t>
  </si>
  <si>
    <t>Indicador sonoro de sobrecarga</t>
  </si>
  <si>
    <t>Pesador de Caga Tração 1:1</t>
  </si>
  <si>
    <t>Operador de porta</t>
  </si>
  <si>
    <t>Ventilação forçada automática na cabina</t>
  </si>
  <si>
    <t>4.6</t>
  </si>
  <si>
    <t>6</t>
  </si>
  <si>
    <t>SERVIÇOS TÉCNICOS</t>
  </si>
  <si>
    <t>6.1</t>
  </si>
  <si>
    <t>Documentação as-built e outras conforme Memorial</t>
  </si>
  <si>
    <t>6.2</t>
  </si>
  <si>
    <t>Testes (freio, nivelamento, comando e controle), comissionamento</t>
  </si>
  <si>
    <t>6.3</t>
  </si>
  <si>
    <t>Reitegração do elevador ao sistema de gerenciamento de tráfego existente</t>
  </si>
  <si>
    <t>VALOR TOTAL SEM BDI</t>
  </si>
  <si>
    <t>MATERIAL</t>
  </si>
  <si>
    <t>BDI</t>
  </si>
  <si>
    <t>VALOR TOTAL COM BDI</t>
  </si>
  <si>
    <t>Composição de BDI</t>
  </si>
  <si>
    <t>DISCRIMINAÇÃO</t>
  </si>
  <si>
    <t>%</t>
  </si>
  <si>
    <t>Grupo A</t>
  </si>
  <si>
    <t>% em relação ao Custo Direto (CD)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</si>
  <si>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</si>
  <si>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</si>
  <si>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</si>
  <si>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</si>
  <si>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</si>
  <si>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</si>
  <si>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</si>
  <si>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</si>
  <si>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</si>
  <si>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</si>
  <si>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</si>
  <si>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</si>
  <si>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</si>
  <si>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(VT)</t>
  </si>
  <si>
    <t>B1</t>
  </si>
  <si>
    <t>Tributos</t>
  </si>
  <si>
    <t>Pis</t>
  </si>
  <si>
    <t>Cofins</t>
  </si>
  <si>
    <t>ISS (2% após desconto das mercadorias aplicadas, conforme percentual descrito no orçamento sintético)</t>
  </si>
  <si>
    <t>BDI = [(((1+(a1+a2+a3))*(1+a4)*(1+a5)))/(1-B1)-1]</t>
  </si>
  <si>
    <t>Composição de Encargos Sociais - Horista</t>
  </si>
  <si>
    <t>CÓDIGO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</si>
  <si>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</si>
  <si>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</si>
  <si>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</si>
  <si>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</si>
  <si>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</si>
  <si>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</si>
  <si>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</si>
  <si>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</si>
  <si>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</si>
  <si>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</si>
  <si>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</si>
  <si>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</si>
  <si>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</si>
  <si>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</si>
  <si>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</si>
  <si>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</si>
  <si>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</si>
  <si>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</si>
  <si>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</si>
  <si>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</si>
  <si>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</si>
  <si>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</si>
  <si>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</si>
  <si>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</si>
  <si>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</si>
  <si>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</si>
  <si>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</si>
  <si>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</si>
  <si>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</si>
  <si>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</si>
  <si>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</si>
  <si>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</si>
  <si>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</si>
  <si>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</si>
  <si>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</si>
  <si>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</si>
  <si>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</si>
  <si>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</si>
  <si>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</si>
  <si>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</si>
  <si>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</si>
  <si>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</si>
  <si>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</si>
  <si>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</si>
  <si>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</si>
  <si>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</si>
  <si>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</si>
  <si>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</si>
  <si>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</si>
  <si>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</si>
  <si>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</si>
  <si>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</si>
  <si>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</si>
  <si>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</si>
  <si>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</si>
  <si>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</si>
  <si>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</si>
  <si>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</si>
  <si>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</si>
  <si>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</si>
  <si>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</si>
  <si>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</si>
  <si>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Cronograma Físico-Financeiro</t>
  </si>
  <si>
    <t>Valor Total com BDI (R$)</t>
  </si>
  <si>
    <t>Mês</t>
  </si>
  <si>
    <t>1º</t>
  </si>
  <si>
    <t>2º</t>
  </si>
  <si>
    <t>MENSAL</t>
  </si>
  <si>
    <t>VALOR (R$)</t>
  </si>
  <si>
    <t>ACUMULADO</t>
  </si>
  <si>
    <t>Local: Eixo Monumental, Praça do Buriti, lote 2, Ed. Sede do MPDFT - Brasília - DF</t>
  </si>
  <si>
    <t xml:space="preserve">Item:  7.3      </t>
  </si>
  <si>
    <t xml:space="preserve">Servico: Laminado melamínico texturizado de 1,3mm de espessura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</si>
  <si>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APLICADOR REVESTIMENTO                                       </t>
  </si>
  <si>
    <t xml:space="preserve">COLA ESPECIAL DE NEOPRENE                                    </t>
  </si>
  <si>
    <t xml:space="preserve">LAMINADO MELAMINICO TEXTURIZAD ESPESSURA 1.3MM               </t>
  </si>
  <si>
    <t>Item:  8.1</t>
  </si>
  <si>
    <t>Serviço: Bacia convencional, linha RAVENA, capacidade para 6 litros (6,0 l P F – litros por fluxo),GE 17 branco gelo,ref. P 9, fabricação Deca, com acessórios de ligação e de vedação.</t>
  </si>
  <si>
    <t xml:space="preserve">Unid: UN    </t>
  </si>
  <si>
    <t xml:space="preserve">AJUDANTE DE ENCANADOR                                        </t>
  </si>
  <si>
    <t xml:space="preserve">BACIA SANITÁRIA </t>
  </si>
  <si>
    <t xml:space="preserve">UN    </t>
  </si>
  <si>
    <t xml:space="preserve">BUCHA PLASTICA 8MM                                           </t>
  </si>
  <si>
    <t xml:space="preserve">PARAFUSO CROMADO P/FIXACAO     SANITARIOS                    </t>
  </si>
  <si>
    <t xml:space="preserve">MASSA PARA VIDRO                                             </t>
  </si>
  <si>
    <t xml:space="preserve">JOELHO 90 DE PVC PARA ESGOTO   DE 100MM                      </t>
  </si>
  <si>
    <t xml:space="preserve">TUBO DE LIGACAO CROMADO COM    CANOPLA                       </t>
  </si>
  <si>
    <t xml:space="preserve">ANEL DE BORRACHA PARA BACIA                                  </t>
  </si>
  <si>
    <t xml:space="preserve">BOLSA DE BORRACHA DE 1 1/2'    PARA BACIA                    </t>
  </si>
  <si>
    <t xml:space="preserve">Item:  8.2  </t>
  </si>
  <si>
    <t xml:space="preserve">Serviço: Tampa / Assento sanitário </t>
  </si>
  <si>
    <t xml:space="preserve">ASSENTO PARA BACIA SANITARIA   </t>
  </si>
  <si>
    <t xml:space="preserve">Item:  8.3          </t>
  </si>
  <si>
    <t xml:space="preserve">Servico: Lavatório coluna suspensa, ref. L 51 + CS 1V, branca, com acessórios de fixação, fabricação Deca ou similar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</si>
  <si>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Ligação flexível Ref. 4606C</t>
  </si>
  <si>
    <t>sifão para lavatório regulável  Ref. 1680C</t>
  </si>
  <si>
    <t xml:space="preserve">PARAFUSO CROMADO P/FIXACAO SANITARIOS                    </t>
  </si>
  <si>
    <t xml:space="preserve">LAVATÓRIO </t>
  </si>
  <si>
    <t xml:space="preserve">Item:  8.4       </t>
  </si>
  <si>
    <t xml:space="preserve">Servico: Fornecimento e instalação de ducha higiênica cromada, com registro e suporte de parede C40, ref. 1984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</si>
  <si>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DUCHA HIGIÊNICA                                       </t>
  </si>
  <si>
    <t xml:space="preserve">Item:  8.5  </t>
  </si>
  <si>
    <t xml:space="preserve">Servico: Torneira para lavatório ref. 1197, DECA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</si>
  <si>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TORNEIRA PARA LAVATÓRIO</t>
  </si>
  <si>
    <t xml:space="preserve">FITA DE VEDACAO                                              </t>
  </si>
  <si>
    <t>Item:  8.6</t>
  </si>
  <si>
    <t xml:space="preserve">Servico: Torneira para lavatório sem fornecimento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</si>
  <si>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Item:  8.7  </t>
  </si>
  <si>
    <t xml:space="preserve">Servico:Instalação de  Porta papel sem fornecimento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</si>
  <si>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Item:  8.8</t>
  </si>
  <si>
    <t>Eliminador de chamadas falsas</t>
  </si>
  <si>
    <t>Digitalizador de voz</t>
  </si>
  <si>
    <t>Botoeiras high protection e sinalização de pavimento, tecla eletrônica de micro-movimento.</t>
  </si>
  <si>
    <t>Fecho eletromagnético e acessórios p/VVVF (porta AC)</t>
  </si>
  <si>
    <t>Pre-fiação de poço SF</t>
  </si>
  <si>
    <t>Balanceamento de cabina</t>
  </si>
  <si>
    <t xml:space="preserve">cj </t>
  </si>
  <si>
    <t xml:space="preserve">Contato elétrico da polia tensora </t>
  </si>
  <si>
    <t>Suspensão do cabo de manobra</t>
  </si>
  <si>
    <t>Coletor de guia</t>
  </si>
  <si>
    <t>Indicador com gongo</t>
  </si>
  <si>
    <t xml:space="preserve">Painel de operação da cabina, tipo tecla eletrônica de micro-movimento </t>
  </si>
  <si>
    <t>Guarda corpo ao fundo e laterais</t>
  </si>
  <si>
    <t>Revitalização da Máquina de Tração Completa (entre outros: conjunto redução, rolamentos, coxins, eixo motor, verniz motor elétrico) e adequação as normas técnicas</t>
  </si>
  <si>
    <t>6.4</t>
  </si>
  <si>
    <t>3.4</t>
  </si>
  <si>
    <t>3.5</t>
  </si>
  <si>
    <t>3.6</t>
  </si>
  <si>
    <t>4.7</t>
  </si>
  <si>
    <t xml:space="preserve">Servico:Fornecimento e  Instalação  de cabide cromado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</si>
  <si>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Cabide cromado linha Targa</t>
  </si>
  <si>
    <t>Item:  9.1</t>
  </si>
  <si>
    <t xml:space="preserve">Servico:Fornecimento e  Instalação  de porta em madeira revestida com laminado-80x210cm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</si>
  <si>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CAEPINTEIRO</t>
  </si>
  <si>
    <t xml:space="preserve">AJUDANTE                                  </t>
  </si>
  <si>
    <t>Porta de madeira 80x210cm</t>
  </si>
  <si>
    <t>Dobradiça cromada 31/2”x3”</t>
  </si>
  <si>
    <t>Item:  9.2</t>
  </si>
  <si>
    <t xml:space="preserve">Servico: Fechadura linha Arquiteto, ref. 6236, acabamento CRA, fabricação La Fonte ou similar </t>
  </si>
  <si>
    <t xml:space="preserve">Unid: CJ    </t>
  </si>
  <si>
    <t xml:space="preserve">CARPINTEIRO                                                  </t>
  </si>
  <si>
    <t xml:space="preserve">FECHADURA </t>
  </si>
  <si>
    <t xml:space="preserve">CJ    </t>
  </si>
  <si>
    <t>Item:  9.3</t>
  </si>
  <si>
    <t>Servico: Fornecimento e Instalação de tranqueta plástica para banheiro</t>
  </si>
  <si>
    <t xml:space="preserve">TRAQUETA </t>
  </si>
  <si>
    <t>Item:  10.1.1</t>
  </si>
  <si>
    <t>Serviço: Barra tubular de apoio para banheiros de portadores de necessidades especiais</t>
  </si>
  <si>
    <t>BARRAS DE APOIO COM 140CM  JUNTO À BACIA SANITÁRIA</t>
  </si>
  <si>
    <t>Item:  10.1.2</t>
  </si>
  <si>
    <t>BARRAS DE APOIO COM 80CM  JUNTO À BACIA SANITÁRIA</t>
  </si>
  <si>
    <t>Item:  10.1.3</t>
  </si>
  <si>
    <t>BARRAS DE APOIO PARA LAVATÓRIO</t>
  </si>
  <si>
    <t>Item:  10.1.4</t>
  </si>
  <si>
    <t>BARRAS DE APOIO COM 45CM   PARA PORTAS</t>
  </si>
  <si>
    <t>Item:  10.1.5</t>
  </si>
  <si>
    <t>Serviço: Barra tubular de apoio para banheiros de portadores de necessidades especiais-60cm</t>
  </si>
  <si>
    <t>BARRAS DE APOIO COM 60CM   PARA BACIA SANITÁRIA</t>
  </si>
  <si>
    <t xml:space="preserve">Item:  10.2.1         </t>
  </si>
  <si>
    <t>Objeto: Modernização de 02 elevadores sociais do Ed. Sede do MPDFT</t>
  </si>
  <si>
    <t>Modernização de 2 Elevadores Sociais Thyssenkrupp e instalação de 04 regeneradores de energia.</t>
  </si>
  <si>
    <r>
      <t xml:space="preserve">Remoção e transporte de sucatas das cabinas </t>
    </r>
    <r>
      <rPr>
        <b/>
        <sz val="8"/>
        <rFont val="Arial"/>
        <family val="2"/>
      </rPr>
      <t>(Conforme item 4.3 do Memorial descritivo)</t>
    </r>
  </si>
  <si>
    <t>3.8</t>
  </si>
  <si>
    <t>Aplicação manual de pintura com tinta látex acrílica sobre piso dop poço de elevador, inclusive demarcações</t>
  </si>
  <si>
    <t>Plaqueta de aço inox, cor grafite, para dois dígitos, DM 10x7 cm, instalada marco do pav. Térreo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</si>
  <si>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</si>
  <si>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</si>
  <si>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</si>
  <si>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</si>
  <si>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</si>
  <si>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</si>
  <si>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SOBRE A PLANILHA DE ORÇAMENTO SINTÉTICO</t>
  </si>
  <si>
    <t>A.1</t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</si>
  <si>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</si>
  <si>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t>SOBRE A PLANILHA DE COMPOSIÇÃO DE BDI</t>
  </si>
  <si>
    <t>B.1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</si>
  <si>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</si>
  <si>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B.2</t>
  </si>
  <si>
    <t>O percentual aplicável do ISS está vinculado ao percentual de mão de obra informado na Planilha de Composição de Custo Total, e será automaticamente ajustado;</t>
  </si>
  <si>
    <t>B.3</t>
  </si>
  <si>
    <t>O valor final da composição do BDI está vinculado, por precedência, à Planilha de Orçamento Sintético.</t>
  </si>
  <si>
    <t>SOBRE A PLANILHA DE COMPOSIÇÃO DE ENCARGOS SOCIAIS</t>
  </si>
  <si>
    <t>C.1</t>
  </si>
  <si>
    <t>Esta planilha é meramente demonstrativa (não influi sobre o valor final do orçamento), mas seu resultado é transportado automaticamente para a Planilha de Custo Total.</t>
  </si>
  <si>
    <t>D</t>
  </si>
  <si>
    <t>SOBRE O CRONOGRAMA FÍSICO-FINANCEIRO</t>
  </si>
  <si>
    <t>D.1</t>
  </si>
  <si>
    <t>Os itens e valores desta planiha são provenientes da Planilha de Orçamento Sintético;</t>
  </si>
  <si>
    <t>D.2</t>
  </si>
  <si>
    <t>As etapas a serem executadas mensalmente, deverão ser informadas na linha do percentual, e os valores serão preenchidos automaticamente;</t>
  </si>
  <si>
    <t>D.3</t>
  </si>
  <si>
    <t>O ajuste final (última etapa) de um determinado item, deverá respeitar a fórmula inserida no último mês do cronograma, transportando-a quando necessário.</t>
  </si>
  <si>
    <t>Telefone / email:</t>
  </si>
  <si>
    <t>Razão Social:</t>
  </si>
  <si>
    <t>Contato:</t>
  </si>
  <si>
    <t>Licitação:</t>
  </si>
  <si>
    <t>P. Validade:</t>
  </si>
  <si>
    <t>F</t>
  </si>
  <si>
    <t>H</t>
  </si>
  <si>
    <t>CNPJ:</t>
  </si>
  <si>
    <t>P. Execução:</t>
  </si>
  <si>
    <t>P. Garantia:</t>
  </si>
  <si>
    <t>E</t>
  </si>
  <si>
    <t>I</t>
  </si>
  <si>
    <t>J</t>
  </si>
  <si>
    <t xml:space="preserve">Servico: Fornecimento e instalação de prateleira em MDF, revestido em laminado melamínico, de 0,40x0,25x0,03m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</si>
  <si>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Prateleira</t>
  </si>
  <si>
    <t xml:space="preserve">Item:  10.3.1 </t>
  </si>
  <si>
    <t>Servico: Espelhos Cristal</t>
  </si>
  <si>
    <t xml:space="preserve">ESPELHO CRISTAL 4MM                                          </t>
  </si>
  <si>
    <t xml:space="preserve">Item:  10.4.1     </t>
  </si>
  <si>
    <t xml:space="preserve">Servico:Instalação de saboneteira sem fornecimento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</si>
  <si>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Item:  10.4.2      </t>
  </si>
  <si>
    <t xml:space="preserve">Servico: Dosador de sabão líquido Pressmatic Chrome ou similar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</si>
  <si>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DOSADOR DE SABÃO LIQUIDO PRESSMATIC CHROME             </t>
  </si>
  <si>
    <t>Item:  11.1</t>
  </si>
  <si>
    <t xml:space="preserve">Servico: Pintura com tinta acrílica interna sobre massa em forro de gesso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</si>
  <si>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PINTOR                                                       </t>
  </si>
  <si>
    <t xml:space="preserve">AJUDANTE DE PINTOR                                           </t>
  </si>
  <si>
    <t xml:space="preserve">TINTA LATEX ACRILICA                                         </t>
  </si>
  <si>
    <t xml:space="preserve">AGUARRAZ MINERAL                                             </t>
  </si>
  <si>
    <t xml:space="preserve">LIQUIDO PREPARADOR DE SUPERFICIES                   </t>
  </si>
  <si>
    <t xml:space="preserve">LIXA PARA MADEIRA/MASSA                                      </t>
  </si>
  <si>
    <t xml:space="preserve">MASSA ACRILICA PARA PINTURA    LATEX                         </t>
  </si>
  <si>
    <t>Item:  11.2</t>
  </si>
  <si>
    <t xml:space="preserve">Servico: Pintura primer em estrutura metálica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</si>
  <si>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PRIMER                                      </t>
  </si>
  <si>
    <t xml:space="preserve">LIXA                                       </t>
  </si>
  <si>
    <t>Item:  11.3</t>
  </si>
  <si>
    <t xml:space="preserve">Servico: Pintura em esmalte em duas demãos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</si>
  <si>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TINTA ESMALTE                                     </t>
  </si>
  <si>
    <t xml:space="preserve">LIXA                                   </t>
  </si>
  <si>
    <t>Item:  12.1</t>
  </si>
  <si>
    <t xml:space="preserve">Servico: Limpeza do terreno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</si>
  <si>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M2   </t>
  </si>
  <si>
    <t>Item:  12.2</t>
  </si>
  <si>
    <t xml:space="preserve">Servico: Retirada de entulhos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</si>
  <si>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Unid: m3</t>
  </si>
  <si>
    <t>Retirada de entulhos</t>
  </si>
  <si>
    <t xml:space="preserve">Item:  12.3         </t>
  </si>
  <si>
    <t xml:space="preserve">Servico: Desmobilização de pessoal e equipamentos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</si>
  <si>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Desmobilização </t>
  </si>
  <si>
    <t>Engº Antônio Jorge Leitão</t>
  </si>
  <si>
    <t>Núcleo de Elaboração de Orçamento de Obras e Serviços</t>
  </si>
  <si>
    <t>Engª Marcilena Ribeiro de Vasconcelos</t>
  </si>
  <si>
    <t>Chefe da Divisão de Projetos de Obras</t>
  </si>
  <si>
    <t>ITEM</t>
  </si>
  <si>
    <t>UN</t>
  </si>
  <si>
    <t>QUANT.</t>
  </si>
  <si>
    <t>PREÇO TOTAL (R$)</t>
  </si>
  <si>
    <t>DESCRIÇÃO</t>
  </si>
  <si>
    <t>MINISTÉRIO PÚBLICO DO DISTRITO FEDERAL E TERRITÓRIOS</t>
  </si>
  <si>
    <t>OBRA: Reforma e adaptação dos banheiros do Edifício Sede para Portadores de necessidades Especiais</t>
  </si>
  <si>
    <t>LOCAL: Praça Municipal Eixo Monumental Lote 2 Bloco A</t>
  </si>
  <si>
    <t>DATA: AGOSTO DE 2007</t>
  </si>
  <si>
    <t>COMPOSIÇÃO DE PREÇOS UNITÁRIOS</t>
  </si>
  <si>
    <t xml:space="preserve">Item:  1.1          </t>
  </si>
  <si>
    <t xml:space="preserve">Servico: Mobilização de pessoal e equipamentos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</si>
  <si>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Unid: VB</t>
  </si>
  <si>
    <t>Serviços</t>
  </si>
  <si>
    <t xml:space="preserve">Unid </t>
  </si>
  <si>
    <t xml:space="preserve">Qtde </t>
  </si>
  <si>
    <t xml:space="preserve">Custo Unit </t>
  </si>
  <si>
    <t xml:space="preserve">Custo Total </t>
  </si>
  <si>
    <t>Mobilização para início de obra</t>
  </si>
  <si>
    <t>VB</t>
  </si>
  <si>
    <t xml:space="preserve">Total                                                        </t>
  </si>
  <si>
    <t xml:space="preserve">Preco de Custo                                               </t>
  </si>
  <si>
    <t xml:space="preserve">Bonificacao                                                  </t>
  </si>
  <si>
    <t xml:space="preserve">Preco de Venda                                               </t>
  </si>
  <si>
    <t xml:space="preserve">Item:  1.2       </t>
  </si>
  <si>
    <t xml:space="preserve">Servico: Aprovações, taxas, emolumentos e licenças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</si>
  <si>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APROVAÇÕES, TAXAS, EMOLUMENTOS E LICENÇAS</t>
  </si>
  <si>
    <t xml:space="preserve">Item:  1.3     </t>
  </si>
  <si>
    <t xml:space="preserve">Servico: Barracão de obra 2,3x6m com 01 banheiro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</si>
  <si>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Aluguel de conteiners para Barracão de obra 2,3x6,0m com 01 banheiro, com frete                         </t>
  </si>
  <si>
    <t xml:space="preserve">MÊS   </t>
  </si>
  <si>
    <t xml:space="preserve">Item:  1.4          </t>
  </si>
  <si>
    <t xml:space="preserve">Servico: "AS BUILT"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</si>
  <si>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mês   </t>
  </si>
  <si>
    <t xml:space="preserve">Mao de Obra                   </t>
  </si>
  <si>
    <t xml:space="preserve">TECNICO EM EDIFICAÇÕES                                       </t>
  </si>
  <si>
    <t xml:space="preserve">H     </t>
  </si>
  <si>
    <t xml:space="preserve">DESENHISTA                                                   </t>
  </si>
  <si>
    <t xml:space="preserve">ENGENHEIRO                                                   </t>
  </si>
  <si>
    <t xml:space="preserve">Material                      </t>
  </si>
  <si>
    <t xml:space="preserve">COMPUTADOR PENTIM III                                        </t>
  </si>
  <si>
    <t xml:space="preserve">IMPRESSORA                                                   </t>
  </si>
  <si>
    <t>Item:  2.1</t>
  </si>
  <si>
    <t>sv</t>
  </si>
  <si>
    <t xml:space="preserve">Servico: Remoção de louças(bacia e lavatório)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</si>
  <si>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un    </t>
  </si>
  <si>
    <t xml:space="preserve">PEDREIRO                                                     </t>
  </si>
  <si>
    <t xml:space="preserve">SERVENTE                                                     </t>
  </si>
  <si>
    <t>Item:  2.2</t>
  </si>
  <si>
    <t xml:space="preserve">Servico: Remoção de metais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</si>
  <si>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vb  </t>
  </si>
  <si>
    <t>Vb</t>
  </si>
  <si>
    <t>Item:  2.3</t>
  </si>
  <si>
    <t xml:space="preserve">Servico: Remoção regularização de base em argamassa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</si>
  <si>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m2    </t>
  </si>
  <si>
    <t>Item:  2.4</t>
  </si>
  <si>
    <t xml:space="preserve">Servico: Remoção de piso vinílico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</si>
  <si>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m2 </t>
  </si>
  <si>
    <t>Item:  2.5</t>
  </si>
  <si>
    <t xml:space="preserve">Servico: Remoção de laminado melaminico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</si>
  <si>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m2   </t>
  </si>
  <si>
    <t>Item:  2.6</t>
  </si>
  <si>
    <t xml:space="preserve">Servico: Abertura de rasgos em blocos de concreto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</si>
  <si>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   </t>
  </si>
  <si>
    <t xml:space="preserve">ENCANADOR                                                    </t>
  </si>
  <si>
    <t>Item:  2.7</t>
  </si>
  <si>
    <t xml:space="preserve">Servico: Remoção de forro de gesso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</si>
  <si>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Item:  2.8</t>
  </si>
  <si>
    <t xml:space="preserve">Servico: Remoção de espelho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</si>
  <si>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Item:  3.1              </t>
  </si>
  <si>
    <t xml:space="preserve">Servico: Tubo pvc marron soldável de 32mm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</si>
  <si>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    </t>
  </si>
  <si>
    <t>TUBO DE 32MM</t>
  </si>
  <si>
    <t xml:space="preserve">M     </t>
  </si>
  <si>
    <t>ADESIVO PRA PVC</t>
  </si>
  <si>
    <t xml:space="preserve">L     </t>
  </si>
  <si>
    <t>SOLUÇÃO LIMPADORA</t>
  </si>
  <si>
    <t xml:space="preserve">Item:  3.2              </t>
  </si>
  <si>
    <t xml:space="preserve">Servico: Conexões para tubulação para ducha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</si>
  <si>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un </t>
  </si>
  <si>
    <t>Conexão em pvc de 32mm</t>
  </si>
  <si>
    <t xml:space="preserve">un    </t>
  </si>
  <si>
    <t xml:space="preserve">Item:  4.1              </t>
  </si>
  <si>
    <t xml:space="preserve">Servico: Eletroduto  em PVC rígido para condutores de 32mm” , inclusive conexões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</si>
  <si>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Unid: M  </t>
  </si>
  <si>
    <t xml:space="preserve">ELETRICISTA                                                 </t>
  </si>
  <si>
    <t>ELETRODUTO DE 32mm,c/ conexões</t>
  </si>
  <si>
    <t xml:space="preserve">Item:  4.2              </t>
  </si>
  <si>
    <t>Espelho de fundo - DM 178x140 cm</t>
  </si>
  <si>
    <t>Remoção de instalações elétricas - Quadros/fiações - Casa de Máquinas</t>
  </si>
  <si>
    <t>Kit calhas metálicas</t>
  </si>
  <si>
    <t>Desmontagem com reaproveitamento de portas de acesso aos pavimentos</t>
  </si>
  <si>
    <t>Remoção de instalações mecânicas (exceto guias/motor) do Poço do Elevador</t>
  </si>
  <si>
    <t>ADEQUAÇÕES CIVIS</t>
  </si>
  <si>
    <t>DEMOLIÇÕES, REMOÇÕES,  DESMONTAGENS</t>
  </si>
  <si>
    <t>Aplicação de epóxi sobre piso da casa de máquinas</t>
  </si>
  <si>
    <t>Kit de etiquetas de sinalização (comunicação visual), instalados na casa de máquinas</t>
  </si>
  <si>
    <t>Luz de emergência, instalados na casa de máquinas</t>
  </si>
  <si>
    <t>Caixa de Tomada 2P+T 16A, tipo industrial IP-44, para fundo de poço de elevador</t>
  </si>
  <si>
    <t>Desmontagem das cabinas (exceto estrutura e contrapesos)</t>
  </si>
  <si>
    <t>3.7</t>
  </si>
  <si>
    <t xml:space="preserve">Kit corrediças de cabina 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</si>
  <si>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</si>
  <si>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</si>
  <si>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</si>
  <si>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</si>
  <si>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</si>
  <si>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</si>
  <si>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</si>
  <si>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</si>
  <si>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</si>
  <si>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</si>
  <si>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</si>
  <si>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</si>
  <si>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</si>
  <si>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</si>
  <si>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</si>
  <si>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</si>
  <si>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</si>
  <si>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</si>
  <si>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</si>
  <si>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</si>
  <si>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</si>
  <si>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</si>
  <si>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</si>
  <si>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</si>
  <si>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</si>
  <si>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</si>
  <si>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</si>
  <si>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</si>
  <si>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</si>
  <si>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8</t>
  </si>
  <si>
    <t>8.1</t>
  </si>
  <si>
    <t>8.2</t>
  </si>
  <si>
    <t>8.3</t>
  </si>
  <si>
    <t>3º</t>
  </si>
  <si>
    <t>4º</t>
  </si>
  <si>
    <t>5º</t>
  </si>
  <si>
    <t>6º</t>
  </si>
  <si>
    <t>7º</t>
  </si>
  <si>
    <t>8º</t>
  </si>
  <si>
    <t>21º</t>
  </si>
  <si>
    <t xml:space="preserve">Servico: Caixa de ligação de pvc rígiso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</si>
  <si>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Caixa de ligação</t>
  </si>
  <si>
    <t xml:space="preserve">Item:  4.3              </t>
  </si>
  <si>
    <t xml:space="preserve">Servico: Fio condutor de 2,5mm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</si>
  <si>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Fio de 2,5mm</t>
  </si>
  <si>
    <t>Orçamento Sintético</t>
  </si>
  <si>
    <t>Data:</t>
  </si>
  <si>
    <t xml:space="preserve">Item:  4.4             </t>
  </si>
  <si>
    <t xml:space="preserve">Servico:Fornecimento e instalação de luminária  modelo DARV07-A2E27, fabricação Lumicenter ou similar com duas lâmpadas fluorescentes de 18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</si>
  <si>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Luminária</t>
  </si>
  <si>
    <t xml:space="preserve">Item:  4.5             </t>
  </si>
  <si>
    <t xml:space="preserve">Servico: Interruptor   simples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</si>
  <si>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Interruptor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</si>
</sst>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#0.00000\ "/>
    <numFmt numFmtId="179" formatCode="###,###,##0.00\ "/>
    <numFmt numFmtId="180" formatCode="_(* #,##0.00_);_(* \(#,##0.00\);_(* \-??_);_(@_)"/>
    <numFmt numFmtId="181" formatCode="_(&quot;R$ &quot;* #,##0.00_);_(&quot;R$ &quot;* \(#,##0.00\);_(&quot;R$ &quot;* \-??_);_(@_)"/>
    <numFmt numFmtId="182" formatCode="&quot;R$ &quot;#,##0;&quot;-R$ &quot;#,##0"/>
    <numFmt numFmtId="183" formatCode="0.000%"/>
    <numFmt numFmtId="184" formatCode="00,000,000"/>
    <numFmt numFmtId="185" formatCode="dd/mm/yy"/>
    <numFmt numFmtId="186" formatCode="0.0000%"/>
  </numFmts>
  <fonts count="41">
    <font>
      <sz val="10"/>
      <name val="Arial"/>
      <family val="2"/>
    </font>
    <font>
      <sz val="10"/>
      <name val="Tahoma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i/>
      <sz val="8"/>
      <color indexed="8"/>
      <name val="Arial"/>
      <family val="2"/>
    </font>
    <font>
      <sz val="4"/>
      <color indexed="8"/>
      <name val="Arial"/>
      <family val="2"/>
    </font>
    <font>
      <sz val="4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>
        <color indexed="8"/>
      </left>
      <right style="thin"/>
      <top style="thin"/>
      <bottom style="thin">
        <color indexed="8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1" borderId="1" applyNumberFormat="0" applyAlignment="0" applyProtection="0"/>
    <xf numFmtId="0" fontId="14" fillId="32" borderId="2" applyNumberFormat="0" applyAlignment="0" applyProtection="0"/>
    <xf numFmtId="0" fontId="14" fillId="33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32" borderId="2" applyNumberFormat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21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7" borderId="0" applyNumberFormat="0" applyBorder="0" applyAlignment="0" applyProtection="0"/>
    <xf numFmtId="0" fontId="16" fillId="7" borderId="1" applyNumberFormat="0" applyAlignment="0" applyProtection="0"/>
    <xf numFmtId="0" fontId="16" fillId="9" borderId="1" applyNumberFormat="0" applyAlignment="0" applyProtection="0"/>
    <xf numFmtId="18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8" borderId="0" applyNumberFormat="0" applyBorder="0" applyAlignment="0" applyProtection="0"/>
    <xf numFmtId="0" fontId="16" fillId="7" borderId="1" applyNumberFormat="0" applyAlignment="0" applyProtection="0"/>
    <xf numFmtId="0" fontId="15" fillId="0" borderId="3" applyNumberFormat="0" applyFill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23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0" borderId="7" applyNumberFormat="0" applyFont="0" applyAlignment="0" applyProtection="0"/>
    <xf numFmtId="0" fontId="0" fillId="10" borderId="7" applyNumberFormat="0" applyAlignment="0" applyProtection="0"/>
    <xf numFmtId="0" fontId="0" fillId="40" borderId="7" applyNumberFormat="0" applyFont="0" applyAlignment="0" applyProtection="0"/>
    <xf numFmtId="0" fontId="24" fillId="30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4" fillId="30" borderId="8" applyNumberFormat="0" applyAlignment="0" applyProtection="0"/>
    <xf numFmtId="0" fontId="24" fillId="31" borderId="8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3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2" applyNumberFormat="0" applyFill="0" applyAlignment="0" applyProtection="0"/>
    <xf numFmtId="180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1" borderId="13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1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1" fillId="0" borderId="0" xfId="128" applyFont="1" applyFill="1" applyBorder="1" applyAlignment="1">
      <alignment wrapText="1"/>
      <protection/>
    </xf>
    <xf numFmtId="0" fontId="4" fillId="31" borderId="0" xfId="0" applyFont="1" applyFill="1" applyAlignment="1">
      <alignment wrapText="1"/>
    </xf>
    <xf numFmtId="0" fontId="0" fillId="31" borderId="0" xfId="0" applyFont="1" applyFill="1" applyAlignment="1">
      <alignment horizontal="center"/>
    </xf>
    <xf numFmtId="0" fontId="0" fillId="31" borderId="0" xfId="0" applyFill="1" applyAlignment="1">
      <alignment/>
    </xf>
    <xf numFmtId="0" fontId="3" fillId="31" borderId="0" xfId="0" applyFont="1" applyFill="1" applyAlignment="1">
      <alignment wrapText="1"/>
    </xf>
    <xf numFmtId="0" fontId="0" fillId="31" borderId="0" xfId="0" applyFont="1" applyFill="1" applyAlignment="1">
      <alignment wrapText="1"/>
    </xf>
    <xf numFmtId="178" fontId="0" fillId="31" borderId="0" xfId="0" applyNumberFormat="1" applyFill="1" applyAlignment="1">
      <alignment/>
    </xf>
    <xf numFmtId="179" fontId="0" fillId="31" borderId="0" xfId="0" applyNumberFormat="1" applyFill="1" applyAlignment="1">
      <alignment/>
    </xf>
    <xf numFmtId="10" fontId="0" fillId="31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1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4" xfId="125" applyFont="1" applyBorder="1" applyAlignment="1">
      <alignment horizontal="center"/>
      <protection/>
    </xf>
    <xf numFmtId="0" fontId="34" fillId="0" borderId="15" xfId="125" applyFont="1" applyBorder="1" applyAlignment="1">
      <alignment/>
      <protection/>
    </xf>
    <xf numFmtId="0" fontId="34" fillId="0" borderId="16" xfId="125" applyFont="1" applyBorder="1" applyAlignment="1">
      <alignment/>
      <protection/>
    </xf>
    <xf numFmtId="4" fontId="34" fillId="0" borderId="16" xfId="125" applyNumberFormat="1" applyFont="1" applyBorder="1" applyAlignment="1">
      <alignment/>
      <protection/>
    </xf>
    <xf numFmtId="4" fontId="34" fillId="0" borderId="17" xfId="125" applyNumberFormat="1" applyFont="1" applyBorder="1" applyAlignment="1">
      <alignment/>
      <protection/>
    </xf>
    <xf numFmtId="0" fontId="0" fillId="0" borderId="0" xfId="125" applyFont="1" applyFill="1" applyBorder="1">
      <alignment/>
      <protection/>
    </xf>
    <xf numFmtId="0" fontId="6" fillId="41" borderId="18" xfId="125" applyFont="1" applyFill="1" applyBorder="1" applyAlignment="1">
      <alignment horizontal="center" vertical="distributed" wrapText="1"/>
      <protection/>
    </xf>
    <xf numFmtId="4" fontId="7" fillId="41" borderId="18" xfId="125" applyNumberFormat="1" applyFont="1" applyFill="1" applyBorder="1" applyAlignment="1">
      <alignment horizontal="center" vertical="distributed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6" borderId="19" xfId="125" applyNumberFormat="1" applyFont="1" applyFill="1" applyBorder="1" applyAlignment="1">
      <alignment horizontal="center" vertical="distributed" wrapText="1"/>
      <protection/>
    </xf>
    <xf numFmtId="0" fontId="6" fillId="6" borderId="19" xfId="125" applyFont="1" applyFill="1" applyBorder="1" applyAlignment="1">
      <alignment horizontal="justify" vertical="distributed" wrapText="1"/>
      <protection/>
    </xf>
    <xf numFmtId="0" fontId="6" fillId="6" borderId="19" xfId="125" applyFont="1" applyFill="1" applyBorder="1" applyAlignment="1">
      <alignment horizontal="center" vertical="distributed" wrapText="1"/>
      <protection/>
    </xf>
    <xf numFmtId="4" fontId="6" fillId="6" borderId="19" xfId="125" applyNumberFormat="1" applyFont="1" applyFill="1" applyBorder="1" applyAlignment="1">
      <alignment vertical="distributed" wrapText="1"/>
      <protection/>
    </xf>
    <xf numFmtId="4" fontId="5" fillId="0" borderId="19" xfId="0" applyNumberFormat="1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49" fontId="6" fillId="42" borderId="20" xfId="125" applyNumberFormat="1" applyFont="1" applyFill="1" applyBorder="1" applyAlignment="1">
      <alignment horizontal="center" vertical="distributed" wrapText="1"/>
      <protection/>
    </xf>
    <xf numFmtId="0" fontId="6" fillId="42" borderId="20" xfId="125" applyFont="1" applyFill="1" applyBorder="1" applyAlignment="1">
      <alignment horizontal="justify" vertical="distributed" wrapText="1"/>
      <protection/>
    </xf>
    <xf numFmtId="0" fontId="6" fillId="42" borderId="20" xfId="125" applyFont="1" applyFill="1" applyBorder="1" applyAlignment="1">
      <alignment horizontal="center" vertical="distributed" wrapText="1"/>
      <protection/>
    </xf>
    <xf numFmtId="4" fontId="6" fillId="42" borderId="20" xfId="125" applyNumberFormat="1" applyFont="1" applyFill="1" applyBorder="1" applyAlignment="1">
      <alignment horizontal="right" vertical="distributed" wrapText="1"/>
      <protection/>
    </xf>
    <xf numFmtId="4" fontId="6" fillId="31" borderId="21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vertical="center" wrapText="1"/>
    </xf>
    <xf numFmtId="10" fontId="6" fillId="0" borderId="23" xfId="0" applyNumberFormat="1" applyFont="1" applyBorder="1" applyAlignment="1" applyProtection="1">
      <alignment/>
      <protection locked="0"/>
    </xf>
    <xf numFmtId="10" fontId="6" fillId="0" borderId="24" xfId="0" applyNumberFormat="1" applyFont="1" applyBorder="1" applyAlignment="1" applyProtection="1">
      <alignment/>
      <protection locked="0"/>
    </xf>
    <xf numFmtId="10" fontId="6" fillId="0" borderId="24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/>
      <protection locked="0"/>
    </xf>
    <xf numFmtId="4" fontId="6" fillId="0" borderId="18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102" applyFont="1" applyFill="1" applyBorder="1" applyAlignment="1">
      <alignment horizontal="justify" vertical="center" wrapText="1"/>
      <protection/>
    </xf>
    <xf numFmtId="2" fontId="8" fillId="0" borderId="19" xfId="102" applyNumberFormat="1" applyFont="1" applyFill="1" applyBorder="1" applyAlignment="1">
      <alignment horizontal="center" vertical="center" wrapText="1"/>
      <protection/>
    </xf>
    <xf numFmtId="0" fontId="8" fillId="0" borderId="19" xfId="102" applyFont="1" applyFill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8" fillId="0" borderId="22" xfId="102" applyFont="1" applyFill="1" applyBorder="1" applyAlignment="1">
      <alignment horizontal="justify" vertical="center" wrapText="1"/>
      <protection/>
    </xf>
    <xf numFmtId="2" fontId="8" fillId="0" borderId="22" xfId="102" applyNumberFormat="1" applyFont="1" applyFill="1" applyBorder="1" applyAlignment="1">
      <alignment horizontal="center" vertical="center" wrapText="1"/>
      <protection/>
    </xf>
    <xf numFmtId="4" fontId="8" fillId="0" borderId="22" xfId="102" applyNumberFormat="1" applyFont="1" applyFill="1" applyBorder="1" applyAlignment="1">
      <alignment vertical="center" wrapText="1"/>
      <protection/>
    </xf>
    <xf numFmtId="4" fontId="7" fillId="0" borderId="22" xfId="0" applyNumberFormat="1" applyFont="1" applyFill="1" applyBorder="1" applyAlignment="1">
      <alignment vertical="center" wrapText="1"/>
    </xf>
    <xf numFmtId="0" fontId="0" fillId="0" borderId="0" xfId="124">
      <alignment/>
      <protection/>
    </xf>
    <xf numFmtId="0" fontId="8" fillId="0" borderId="0" xfId="124" applyFont="1">
      <alignment/>
      <protection/>
    </xf>
    <xf numFmtId="0" fontId="34" fillId="0" borderId="26" xfId="125" applyFont="1" applyBorder="1" applyAlignment="1">
      <alignment/>
      <protection/>
    </xf>
    <xf numFmtId="0" fontId="35" fillId="0" borderId="27" xfId="125" applyFont="1" applyBorder="1" applyAlignment="1">
      <alignment/>
      <protection/>
    </xf>
    <xf numFmtId="0" fontId="34" fillId="0" borderId="27" xfId="125" applyFont="1" applyBorder="1" applyAlignment="1">
      <alignment horizontal="center"/>
      <protection/>
    </xf>
    <xf numFmtId="4" fontId="34" fillId="0" borderId="28" xfId="125" applyNumberFormat="1" applyFont="1" applyBorder="1" applyAlignment="1">
      <alignment horizontal="right"/>
      <protection/>
    </xf>
    <xf numFmtId="0" fontId="35" fillId="0" borderId="0" xfId="124" applyFont="1">
      <alignment/>
      <protection/>
    </xf>
    <xf numFmtId="4" fontId="6" fillId="41" borderId="29" xfId="124" applyNumberFormat="1" applyFont="1" applyFill="1" applyBorder="1" applyAlignment="1">
      <alignment horizontal="center" vertical="distributed" wrapText="1"/>
      <protection/>
    </xf>
    <xf numFmtId="184" fontId="7" fillId="42" borderId="30" xfId="128" applyNumberFormat="1" applyFont="1" applyFill="1" applyBorder="1" applyAlignment="1">
      <alignment horizontal="center" vertical="distributed"/>
      <protection/>
    </xf>
    <xf numFmtId="0" fontId="8" fillId="42" borderId="31" xfId="128" applyFont="1" applyFill="1" applyBorder="1" applyAlignment="1">
      <alignment vertical="distributed" wrapText="1"/>
      <protection/>
    </xf>
    <xf numFmtId="0" fontId="8" fillId="42" borderId="32" xfId="128" applyFont="1" applyFill="1" applyBorder="1" applyAlignment="1">
      <alignment vertical="distributed" wrapText="1"/>
      <protection/>
    </xf>
    <xf numFmtId="180" fontId="3" fillId="42" borderId="30" xfId="142" applyFont="1" applyFill="1" applyBorder="1" applyAlignment="1" applyProtection="1">
      <alignment horizontal="center" vertical="distributed"/>
      <protection/>
    </xf>
    <xf numFmtId="184" fontId="0" fillId="0" borderId="30" xfId="128" applyNumberFormat="1" applyFont="1" applyFill="1" applyBorder="1" applyAlignment="1">
      <alignment horizontal="center" vertical="distributed"/>
      <protection/>
    </xf>
    <xf numFmtId="0" fontId="8" fillId="0" borderId="31" xfId="128" applyFont="1" applyFill="1" applyBorder="1" applyAlignment="1">
      <alignment vertical="distributed" wrapText="1"/>
      <protection/>
    </xf>
    <xf numFmtId="0" fontId="8" fillId="0" borderId="32" xfId="128" applyFont="1" applyFill="1" applyBorder="1" applyAlignment="1">
      <alignment vertical="distributed" wrapText="1"/>
      <protection/>
    </xf>
    <xf numFmtId="180" fontId="3" fillId="0" borderId="30" xfId="142" applyFont="1" applyFill="1" applyBorder="1" applyAlignment="1" applyProtection="1">
      <alignment horizontal="center" vertical="distributed"/>
      <protection/>
    </xf>
    <xf numFmtId="184" fontId="7" fillId="0" borderId="30" xfId="128" applyNumberFormat="1" applyFont="1" applyFill="1" applyBorder="1" applyAlignment="1">
      <alignment horizontal="center" vertical="distributed"/>
      <protection/>
    </xf>
    <xf numFmtId="0" fontId="7" fillId="0" borderId="31" xfId="128" applyFont="1" applyFill="1" applyBorder="1" applyAlignment="1">
      <alignment vertical="distributed" wrapText="1"/>
      <protection/>
    </xf>
    <xf numFmtId="0" fontId="7" fillId="0" borderId="32" xfId="128" applyFont="1" applyFill="1" applyBorder="1" applyAlignment="1">
      <alignment vertical="distributed" wrapText="1"/>
      <protection/>
    </xf>
    <xf numFmtId="10" fontId="7" fillId="0" borderId="30" xfId="128" applyNumberFormat="1" applyFont="1" applyFill="1" applyBorder="1" applyAlignment="1">
      <alignment horizontal="center" vertical="distributed"/>
      <protection/>
    </xf>
    <xf numFmtId="0" fontId="3" fillId="0" borderId="0" xfId="124" applyFont="1" applyFill="1">
      <alignment/>
      <protection/>
    </xf>
    <xf numFmtId="0" fontId="0" fillId="0" borderId="33" xfId="142" applyNumberFormat="1" applyFont="1" applyFill="1" applyBorder="1" applyAlignment="1" applyProtection="1">
      <alignment horizontal="center" vertical="distributed"/>
      <protection/>
    </xf>
    <xf numFmtId="0" fontId="8" fillId="0" borderId="30" xfId="128" applyNumberFormat="1" applyFont="1" applyFill="1" applyBorder="1" applyAlignment="1">
      <alignment horizontal="center" vertical="distributed"/>
      <protection/>
    </xf>
    <xf numFmtId="185" fontId="8" fillId="0" borderId="31" xfId="128" applyNumberFormat="1" applyFont="1" applyFill="1" applyBorder="1" applyAlignment="1">
      <alignment vertical="distributed" wrapText="1"/>
      <protection/>
    </xf>
    <xf numFmtId="185" fontId="8" fillId="0" borderId="34" xfId="128" applyNumberFormat="1" applyFont="1" applyFill="1" applyBorder="1" applyAlignment="1">
      <alignment vertical="distributed" wrapText="1"/>
      <protection/>
    </xf>
    <xf numFmtId="10" fontId="8" fillId="0" borderId="35" xfId="142" applyNumberFormat="1" applyFont="1" applyFill="1" applyBorder="1" applyAlignment="1" applyProtection="1">
      <alignment horizontal="center" vertical="distributed"/>
      <protection/>
    </xf>
    <xf numFmtId="0" fontId="8" fillId="0" borderId="31" xfId="128" applyFont="1" applyBorder="1" applyAlignment="1">
      <alignment vertical="distributed"/>
      <protection/>
    </xf>
    <xf numFmtId="0" fontId="8" fillId="0" borderId="34" xfId="128" applyFont="1" applyBorder="1" applyAlignment="1">
      <alignment vertical="distributed"/>
      <protection/>
    </xf>
    <xf numFmtId="10" fontId="8" fillId="0" borderId="36" xfId="142" applyNumberFormat="1" applyFont="1" applyFill="1" applyBorder="1" applyAlignment="1" applyProtection="1">
      <alignment horizontal="center" vertical="distributed"/>
      <protection/>
    </xf>
    <xf numFmtId="0" fontId="8" fillId="0" borderId="34" xfId="128" applyFont="1" applyFill="1" applyBorder="1" applyAlignment="1">
      <alignment vertical="distributed" wrapText="1"/>
      <protection/>
    </xf>
    <xf numFmtId="10" fontId="8" fillId="0" borderId="37" xfId="142" applyNumberFormat="1" applyFont="1" applyFill="1" applyBorder="1" applyAlignment="1" applyProtection="1">
      <alignment horizontal="center" vertical="distributed"/>
      <protection/>
    </xf>
    <xf numFmtId="0" fontId="0" fillId="0" borderId="38" xfId="142" applyNumberFormat="1" applyFont="1" applyFill="1" applyBorder="1" applyAlignment="1" applyProtection="1">
      <alignment horizontal="center" vertical="distributed"/>
      <protection/>
    </xf>
    <xf numFmtId="0" fontId="0" fillId="42" borderId="30" xfId="142" applyNumberFormat="1" applyFont="1" applyFill="1" applyBorder="1" applyAlignment="1" applyProtection="1">
      <alignment horizontal="center" vertical="distributed"/>
      <protection/>
    </xf>
    <xf numFmtId="0" fontId="0" fillId="0" borderId="30" xfId="142" applyNumberFormat="1" applyFont="1" applyFill="1" applyBorder="1" applyAlignment="1" applyProtection="1">
      <alignment horizontal="center" vertical="distributed"/>
      <protection/>
    </xf>
    <xf numFmtId="10" fontId="7" fillId="0" borderId="30" xfId="142" applyNumberFormat="1" applyFont="1" applyFill="1" applyBorder="1" applyAlignment="1" applyProtection="1">
      <alignment horizontal="center" vertical="distributed"/>
      <protection/>
    </xf>
    <xf numFmtId="10" fontId="8" fillId="0" borderId="30" xfId="142" applyNumberFormat="1" applyFont="1" applyFill="1" applyBorder="1" applyAlignment="1" applyProtection="1">
      <alignment horizontal="center" vertical="distributed"/>
      <protection/>
    </xf>
    <xf numFmtId="10" fontId="8" fillId="0" borderId="30" xfId="128" applyNumberFormat="1" applyFont="1" applyFill="1" applyBorder="1" applyAlignment="1">
      <alignment horizontal="center" vertical="distributed"/>
      <protection/>
    </xf>
    <xf numFmtId="184" fontId="0" fillId="0" borderId="33" xfId="128" applyNumberFormat="1" applyFont="1" applyFill="1" applyBorder="1" applyAlignment="1">
      <alignment horizontal="center" vertical="distributed"/>
      <protection/>
    </xf>
    <xf numFmtId="0" fontId="0" fillId="0" borderId="33" xfId="128" applyNumberFormat="1" applyFont="1" applyFill="1" applyBorder="1" applyAlignment="1">
      <alignment horizontal="center" vertical="distributed"/>
      <protection/>
    </xf>
    <xf numFmtId="184" fontId="7" fillId="43" borderId="29" xfId="128" applyNumberFormat="1" applyFont="1" applyFill="1" applyBorder="1" applyAlignment="1">
      <alignment horizontal="center" vertical="distributed"/>
      <protection/>
    </xf>
    <xf numFmtId="0" fontId="7" fillId="43" borderId="39" xfId="128" applyFont="1" applyFill="1" applyBorder="1" applyAlignment="1">
      <alignment vertical="distributed" wrapText="1"/>
      <protection/>
    </xf>
    <xf numFmtId="0" fontId="7" fillId="43" borderId="40" xfId="128" applyFont="1" applyFill="1" applyBorder="1" applyAlignment="1">
      <alignment vertical="distributed" wrapText="1"/>
      <protection/>
    </xf>
    <xf numFmtId="10" fontId="7" fillId="43" borderId="29" xfId="128" applyNumberFormat="1" applyFont="1" applyFill="1" applyBorder="1" applyAlignment="1">
      <alignment horizontal="center" vertical="distributed"/>
      <protection/>
    </xf>
    <xf numFmtId="0" fontId="0" fillId="0" borderId="0" xfId="124" applyFont="1" applyFill="1">
      <alignment/>
      <protection/>
    </xf>
    <xf numFmtId="0" fontId="0" fillId="0" borderId="0" xfId="124" applyFont="1" applyFill="1" applyAlignment="1">
      <alignment wrapText="1"/>
      <protection/>
    </xf>
    <xf numFmtId="0" fontId="0" fillId="0" borderId="0" xfId="124" applyFont="1" applyFill="1" applyAlignment="1">
      <alignment horizontal="center"/>
      <protection/>
    </xf>
    <xf numFmtId="0" fontId="5" fillId="0" borderId="0" xfId="0" applyFont="1" applyAlignment="1">
      <alignment/>
    </xf>
    <xf numFmtId="0" fontId="34" fillId="0" borderId="26" xfId="125" applyFont="1" applyBorder="1" applyAlignment="1">
      <alignment/>
      <protection/>
    </xf>
    <xf numFmtId="0" fontId="35" fillId="0" borderId="27" xfId="125" applyFont="1" applyBorder="1" applyAlignment="1">
      <alignment/>
      <protection/>
    </xf>
    <xf numFmtId="0" fontId="34" fillId="0" borderId="27" xfId="125" applyFont="1" applyBorder="1" applyAlignment="1">
      <alignment horizontal="center"/>
      <protection/>
    </xf>
    <xf numFmtId="4" fontId="34" fillId="0" borderId="28" xfId="125" applyNumberFormat="1" applyFont="1" applyBorder="1" applyAlignment="1">
      <alignment horizontal="right"/>
      <protection/>
    </xf>
    <xf numFmtId="0" fontId="34" fillId="0" borderId="0" xfId="0" applyFont="1" applyAlignment="1">
      <alignment/>
    </xf>
    <xf numFmtId="0" fontId="8" fillId="0" borderId="41" xfId="128" applyNumberFormat="1" applyFont="1" applyFill="1" applyBorder="1" applyAlignment="1">
      <alignment horizontal="center" vertical="distributed" wrapText="1"/>
      <protection/>
    </xf>
    <xf numFmtId="0" fontId="8" fillId="0" borderId="42" xfId="128" applyFont="1" applyFill="1" applyBorder="1" applyAlignment="1">
      <alignment vertical="distributed" wrapText="1"/>
      <protection/>
    </xf>
    <xf numFmtId="0" fontId="8" fillId="0" borderId="43" xfId="128" applyFont="1" applyFill="1" applyBorder="1" applyAlignment="1">
      <alignment vertical="distributed" wrapText="1"/>
      <protection/>
    </xf>
    <xf numFmtId="10" fontId="8" fillId="0" borderId="44" xfId="142" applyNumberFormat="1" applyFont="1" applyFill="1" applyBorder="1" applyAlignment="1" applyProtection="1">
      <alignment horizontal="center" vertical="distributed" wrapText="1"/>
      <protection/>
    </xf>
    <xf numFmtId="0" fontId="8" fillId="0" borderId="45" xfId="128" applyNumberFormat="1" applyFont="1" applyFill="1" applyBorder="1" applyAlignment="1">
      <alignment horizontal="center" vertical="distributed" wrapText="1"/>
      <protection/>
    </xf>
    <xf numFmtId="10" fontId="8" fillId="0" borderId="46" xfId="142" applyNumberFormat="1" applyFont="1" applyFill="1" applyBorder="1" applyAlignment="1" applyProtection="1">
      <alignment horizontal="center" vertical="distributed" wrapText="1"/>
      <protection/>
    </xf>
    <xf numFmtId="185" fontId="8" fillId="0" borderId="32" xfId="128" applyNumberFormat="1" applyFont="1" applyFill="1" applyBorder="1" applyAlignment="1">
      <alignment vertical="distributed" wrapText="1"/>
      <protection/>
    </xf>
    <xf numFmtId="0" fontId="8" fillId="0" borderId="31" xfId="128" applyFont="1" applyBorder="1" applyAlignment="1">
      <alignment vertical="distributed" wrapText="1"/>
      <protection/>
    </xf>
    <xf numFmtId="0" fontId="8" fillId="0" borderId="32" xfId="128" applyFont="1" applyBorder="1" applyAlignment="1">
      <alignment vertical="distributed" wrapText="1"/>
      <protection/>
    </xf>
    <xf numFmtId="0" fontId="8" fillId="0" borderId="47" xfId="128" applyNumberFormat="1" applyFont="1" applyFill="1" applyBorder="1" applyAlignment="1">
      <alignment horizontal="center" vertical="distributed" wrapText="1"/>
      <protection/>
    </xf>
    <xf numFmtId="0" fontId="8" fillId="0" borderId="48" xfId="128" applyFont="1" applyFill="1" applyBorder="1" applyAlignment="1">
      <alignment vertical="distributed" wrapText="1"/>
      <protection/>
    </xf>
    <xf numFmtId="0" fontId="8" fillId="0" borderId="49" xfId="128" applyFont="1" applyFill="1" applyBorder="1" applyAlignment="1">
      <alignment vertical="distributed" wrapText="1"/>
      <protection/>
    </xf>
    <xf numFmtId="10" fontId="8" fillId="0" borderId="50" xfId="142" applyNumberFormat="1" applyFont="1" applyFill="1" applyBorder="1" applyAlignment="1" applyProtection="1">
      <alignment horizontal="center" vertical="distributed" wrapText="1"/>
      <protection/>
    </xf>
    <xf numFmtId="0" fontId="7" fillId="0" borderId="51" xfId="128" applyNumberFormat="1" applyFont="1" applyFill="1" applyBorder="1" applyAlignment="1">
      <alignment horizontal="center" vertical="distributed" wrapText="1"/>
      <protection/>
    </xf>
    <xf numFmtId="0" fontId="7" fillId="0" borderId="52" xfId="128" applyFont="1" applyFill="1" applyBorder="1" applyAlignment="1">
      <alignment vertical="distributed" wrapText="1"/>
      <protection/>
    </xf>
    <xf numFmtId="0" fontId="7" fillId="0" borderId="53" xfId="128" applyFont="1" applyFill="1" applyBorder="1" applyAlignment="1">
      <alignment vertical="distributed" wrapText="1"/>
      <protection/>
    </xf>
    <xf numFmtId="10" fontId="7" fillId="0" borderId="54" xfId="142" applyNumberFormat="1" applyFont="1" applyFill="1" applyBorder="1" applyAlignment="1" applyProtection="1">
      <alignment horizontal="center" vertical="distributed" wrapText="1"/>
      <protection/>
    </xf>
    <xf numFmtId="0" fontId="0" fillId="0" borderId="31" xfId="124" applyFont="1" applyFill="1" applyBorder="1" applyAlignment="1">
      <alignment wrapText="1"/>
      <protection/>
    </xf>
    <xf numFmtId="0" fontId="0" fillId="0" borderId="32" xfId="124" applyFont="1" applyFill="1" applyBorder="1" applyAlignment="1">
      <alignment wrapText="1"/>
      <protection/>
    </xf>
    <xf numFmtId="0" fontId="0" fillId="0" borderId="48" xfId="124" applyFont="1" applyFill="1" applyBorder="1" applyAlignment="1">
      <alignment wrapText="1"/>
      <protection/>
    </xf>
    <xf numFmtId="0" fontId="0" fillId="0" borderId="49" xfId="124" applyFont="1" applyFill="1" applyBorder="1" applyAlignment="1">
      <alignment wrapText="1"/>
      <protection/>
    </xf>
    <xf numFmtId="0" fontId="7" fillId="11" borderId="53" xfId="128" applyFont="1" applyFill="1" applyBorder="1" applyAlignment="1">
      <alignment horizontal="center" vertical="distributed" wrapText="1"/>
      <protection/>
    </xf>
    <xf numFmtId="10" fontId="7" fillId="11" borderId="54" xfId="142" applyNumberFormat="1" applyFont="1" applyFill="1" applyBorder="1" applyAlignment="1" applyProtection="1">
      <alignment horizontal="center" vertical="distributed" wrapText="1"/>
      <protection/>
    </xf>
    <xf numFmtId="0" fontId="5" fillId="0" borderId="0" xfId="125" applyFont="1">
      <alignment/>
      <protection/>
    </xf>
    <xf numFmtId="0" fontId="5" fillId="0" borderId="0" xfId="122" applyFont="1" applyAlignment="1">
      <alignment/>
      <protection/>
    </xf>
    <xf numFmtId="4" fontId="6" fillId="41" borderId="18" xfId="125" applyNumberFormat="1" applyFont="1" applyFill="1" applyBorder="1" applyAlignment="1">
      <alignment horizontal="center" vertical="distributed" wrapText="1"/>
      <protection/>
    </xf>
    <xf numFmtId="4" fontId="8" fillId="0" borderId="55" xfId="125" applyNumberFormat="1" applyFont="1" applyFill="1" applyBorder="1" applyAlignment="1">
      <alignment vertical="center"/>
      <protection/>
    </xf>
    <xf numFmtId="4" fontId="8" fillId="0" borderId="56" xfId="125" applyNumberFormat="1" applyFont="1" applyFill="1" applyBorder="1" applyAlignment="1">
      <alignment/>
      <protection/>
    </xf>
    <xf numFmtId="10" fontId="8" fillId="0" borderId="57" xfId="125" applyNumberFormat="1" applyFont="1" applyFill="1" applyBorder="1" applyAlignment="1">
      <alignment vertical="center"/>
      <protection/>
    </xf>
    <xf numFmtId="10" fontId="8" fillId="0" borderId="58" xfId="125" applyNumberFormat="1" applyFont="1" applyFill="1" applyBorder="1" applyAlignment="1">
      <alignment/>
      <protection/>
    </xf>
    <xf numFmtId="0" fontId="6" fillId="0" borderId="59" xfId="125" applyFont="1" applyBorder="1" applyAlignment="1">
      <alignment horizontal="right" vertical="top" wrapText="1"/>
      <protection/>
    </xf>
    <xf numFmtId="4" fontId="6" fillId="0" borderId="60" xfId="125" applyNumberFormat="1" applyFont="1" applyBorder="1" applyAlignment="1">
      <alignment horizontal="right" vertical="top" wrapText="1"/>
      <protection/>
    </xf>
    <xf numFmtId="4" fontId="6" fillId="31" borderId="61" xfId="125" applyNumberFormat="1" applyFont="1" applyFill="1" applyBorder="1" applyAlignment="1">
      <alignment horizontal="right" vertical="center" wrapText="1"/>
      <protection/>
    </xf>
    <xf numFmtId="10" fontId="5" fillId="0" borderId="0" xfId="125" applyNumberFormat="1" applyFont="1">
      <alignment/>
      <protection/>
    </xf>
    <xf numFmtId="0" fontId="6" fillId="0" borderId="62" xfId="125" applyFont="1" applyBorder="1" applyAlignment="1">
      <alignment horizontal="right" vertical="top" wrapText="1"/>
      <protection/>
    </xf>
    <xf numFmtId="10" fontId="6" fillId="0" borderId="63" xfId="125" applyNumberFormat="1" applyFont="1" applyBorder="1" applyAlignment="1">
      <alignment horizontal="right" vertical="top" wrapText="1"/>
      <protection/>
    </xf>
    <xf numFmtId="10" fontId="5" fillId="0" borderId="63" xfId="125" applyNumberFormat="1" applyFont="1" applyBorder="1" applyAlignment="1">
      <alignment horizontal="right" vertical="top" wrapText="1"/>
      <protection/>
    </xf>
    <xf numFmtId="4" fontId="6" fillId="31" borderId="64" xfId="125" applyNumberFormat="1" applyFont="1" applyFill="1" applyBorder="1" applyAlignment="1">
      <alignment horizontal="right" vertical="center" wrapText="1"/>
      <protection/>
    </xf>
    <xf numFmtId="10" fontId="5" fillId="0" borderId="65" xfId="125" applyNumberFormat="1" applyFont="1" applyBorder="1" applyAlignment="1">
      <alignment horizontal="right" vertical="top" wrapText="1"/>
      <protection/>
    </xf>
    <xf numFmtId="4" fontId="5" fillId="0" borderId="0" xfId="122" applyNumberFormat="1" applyFont="1" applyAlignment="1">
      <alignment/>
      <protection/>
    </xf>
    <xf numFmtId="4" fontId="5" fillId="30" borderId="66" xfId="0" applyNumberFormat="1" applyFont="1" applyFill="1" applyBorder="1" applyAlignment="1">
      <alignment vertical="center" wrapText="1"/>
    </xf>
    <xf numFmtId="4" fontId="6" fillId="30" borderId="66" xfId="0" applyNumberFormat="1" applyFont="1" applyFill="1" applyBorder="1" applyAlignment="1">
      <alignment vertical="center" wrapText="1"/>
    </xf>
    <xf numFmtId="4" fontId="5" fillId="30" borderId="18" xfId="0" applyNumberFormat="1" applyFont="1" applyFill="1" applyBorder="1" applyAlignment="1">
      <alignment vertical="center" wrapText="1"/>
    </xf>
    <xf numFmtId="4" fontId="36" fillId="0" borderId="19" xfId="0" applyNumberFormat="1" applyFont="1" applyFill="1" applyBorder="1" applyAlignment="1">
      <alignment vertical="center" wrapText="1"/>
    </xf>
    <xf numFmtId="4" fontId="37" fillId="0" borderId="19" xfId="0" applyNumberFormat="1" applyFont="1" applyFill="1" applyBorder="1" applyAlignment="1">
      <alignment vertical="center" wrapText="1"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14" xfId="0" applyFont="1" applyBorder="1" applyAlignment="1">
      <alignment/>
    </xf>
    <xf numFmtId="0" fontId="34" fillId="0" borderId="71" xfId="0" applyFont="1" applyBorder="1" applyAlignment="1">
      <alignment/>
    </xf>
    <xf numFmtId="0" fontId="34" fillId="0" borderId="72" xfId="0" applyFont="1" applyBorder="1" applyAlignment="1">
      <alignment/>
    </xf>
    <xf numFmtId="0" fontId="34" fillId="0" borderId="73" xfId="0" applyFont="1" applyBorder="1" applyAlignment="1">
      <alignment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4" fontId="8" fillId="0" borderId="19" xfId="102" applyNumberFormat="1" applyFont="1" applyFill="1" applyBorder="1" applyAlignment="1" applyProtection="1">
      <alignment vertical="center" wrapText="1"/>
      <protection/>
    </xf>
    <xf numFmtId="4" fontId="6" fillId="6" borderId="19" xfId="125" applyNumberFormat="1" applyFont="1" applyFill="1" applyBorder="1" applyAlignment="1" applyProtection="1">
      <alignment vertical="center" wrapText="1"/>
      <protection/>
    </xf>
    <xf numFmtId="4" fontId="8" fillId="0" borderId="19" xfId="102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4" fontId="8" fillId="0" borderId="19" xfId="0" applyNumberFormat="1" applyFont="1" applyFill="1" applyBorder="1" applyAlignment="1" applyProtection="1">
      <alignment vertical="center" wrapText="1"/>
      <protection/>
    </xf>
    <xf numFmtId="0" fontId="38" fillId="42" borderId="20" xfId="125" applyFont="1" applyFill="1" applyBorder="1" applyAlignment="1">
      <alignment horizontal="center" vertical="distributed" wrapText="1"/>
      <protection/>
    </xf>
    <xf numFmtId="0" fontId="6" fillId="0" borderId="72" xfId="125" applyFont="1" applyBorder="1" applyAlignment="1">
      <alignment horizontal="center"/>
      <protection/>
    </xf>
    <xf numFmtId="0" fontId="6" fillId="0" borderId="73" xfId="125" applyFont="1" applyBorder="1" applyAlignment="1">
      <alignment horizontal="center"/>
      <protection/>
    </xf>
    <xf numFmtId="0" fontId="0" fillId="0" borderId="0" xfId="123">
      <alignment/>
      <protection/>
    </xf>
    <xf numFmtId="0" fontId="35" fillId="0" borderId="67" xfId="129" applyFont="1" applyBorder="1">
      <alignment/>
      <protection/>
    </xf>
    <xf numFmtId="0" fontId="35" fillId="0" borderId="69" xfId="129" applyFont="1" applyBorder="1">
      <alignment/>
      <protection/>
    </xf>
    <xf numFmtId="0" fontId="7" fillId="43" borderId="74" xfId="129" applyFont="1" applyFill="1" applyBorder="1" applyAlignment="1">
      <alignment horizontal="center"/>
      <protection/>
    </xf>
    <xf numFmtId="0" fontId="6" fillId="43" borderId="75" xfId="127" applyFont="1" applyFill="1" applyBorder="1" applyAlignment="1">
      <alignment vertical="distributed" wrapText="1"/>
      <protection/>
    </xf>
    <xf numFmtId="0" fontId="8" fillId="0" borderId="76" xfId="129" applyFont="1" applyBorder="1" applyAlignment="1">
      <alignment horizontal="center"/>
      <protection/>
    </xf>
    <xf numFmtId="0" fontId="8" fillId="0" borderId="77" xfId="129" applyFont="1" applyBorder="1" applyAlignment="1">
      <alignment horizontal="justify" vertical="distributed" wrapText="1"/>
      <protection/>
    </xf>
    <xf numFmtId="0" fontId="8" fillId="0" borderId="78" xfId="129" applyFont="1" applyBorder="1" applyAlignment="1">
      <alignment horizontal="center"/>
      <protection/>
    </xf>
    <xf numFmtId="0" fontId="8" fillId="0" borderId="79" xfId="129" applyFont="1" applyBorder="1" applyAlignment="1">
      <alignment horizontal="justify" vertical="distributed" wrapText="1"/>
      <protection/>
    </xf>
    <xf numFmtId="0" fontId="0" fillId="0" borderId="70" xfId="129" applyBorder="1">
      <alignment/>
      <protection/>
    </xf>
    <xf numFmtId="0" fontId="0" fillId="0" borderId="14" xfId="129" applyBorder="1">
      <alignment/>
      <protection/>
    </xf>
    <xf numFmtId="0" fontId="7" fillId="43" borderId="76" xfId="129" applyFont="1" applyFill="1" applyBorder="1" applyAlignment="1">
      <alignment horizontal="center"/>
      <protection/>
    </xf>
    <xf numFmtId="0" fontId="6" fillId="43" borderId="77" xfId="127" applyFont="1" applyFill="1" applyBorder="1" applyAlignment="1">
      <alignment vertical="distributed" wrapText="1"/>
      <protection/>
    </xf>
    <xf numFmtId="0" fontId="7" fillId="43" borderId="76" xfId="123" applyFont="1" applyFill="1" applyBorder="1" applyAlignment="1">
      <alignment horizontal="center"/>
      <protection/>
    </xf>
    <xf numFmtId="0" fontId="6" fillId="43" borderId="77" xfId="125" applyFont="1" applyFill="1" applyBorder="1" applyAlignment="1">
      <alignment vertical="distributed" wrapText="1"/>
      <protection/>
    </xf>
    <xf numFmtId="0" fontId="8" fillId="0" borderId="76" xfId="123" applyFont="1" applyBorder="1" applyAlignment="1">
      <alignment horizontal="center"/>
      <protection/>
    </xf>
    <xf numFmtId="0" fontId="8" fillId="0" borderId="77" xfId="123" applyFont="1" applyBorder="1" applyAlignment="1">
      <alignment horizontal="justify" vertical="distributed" wrapText="1"/>
      <protection/>
    </xf>
    <xf numFmtId="0" fontId="8" fillId="0" borderId="78" xfId="123" applyFont="1" applyBorder="1" applyAlignment="1">
      <alignment horizontal="center"/>
      <protection/>
    </xf>
    <xf numFmtId="0" fontId="8" fillId="0" borderId="79" xfId="123" applyFont="1" applyBorder="1" applyAlignment="1">
      <alignment horizontal="justify" vertical="distributed" wrapText="1"/>
      <protection/>
    </xf>
    <xf numFmtId="0" fontId="32" fillId="0" borderId="69" xfId="125" applyFont="1" applyBorder="1" applyAlignment="1">
      <alignment horizontal="center"/>
      <protection/>
    </xf>
    <xf numFmtId="0" fontId="8" fillId="0" borderId="67" xfId="125" applyFont="1" applyBorder="1">
      <alignment/>
      <protection/>
    </xf>
    <xf numFmtId="0" fontId="8" fillId="0" borderId="68" xfId="125" applyFont="1" applyBorder="1">
      <alignment/>
      <protection/>
    </xf>
    <xf numFmtId="0" fontId="8" fillId="0" borderId="69" xfId="125" applyFont="1" applyBorder="1">
      <alignment/>
      <protection/>
    </xf>
    <xf numFmtId="0" fontId="5" fillId="0" borderId="70" xfId="125" applyFont="1" applyBorder="1">
      <alignment/>
      <protection/>
    </xf>
    <xf numFmtId="0" fontId="5" fillId="0" borderId="0" xfId="0" applyFont="1" applyAlignment="1">
      <alignment/>
    </xf>
    <xf numFmtId="0" fontId="5" fillId="0" borderId="0" xfId="125" applyFont="1" applyAlignment="1">
      <alignment horizontal="center"/>
      <protection/>
    </xf>
    <xf numFmtId="0" fontId="5" fillId="0" borderId="71" xfId="125" applyFont="1" applyBorder="1">
      <alignment/>
      <protection/>
    </xf>
    <xf numFmtId="0" fontId="5" fillId="0" borderId="72" xfId="0" applyFont="1" applyBorder="1" applyAlignment="1">
      <alignment/>
    </xf>
    <xf numFmtId="0" fontId="33" fillId="0" borderId="72" xfId="125" applyFont="1" applyBorder="1" applyAlignment="1">
      <alignment horizontal="center"/>
      <protection/>
    </xf>
    <xf numFmtId="0" fontId="33" fillId="0" borderId="73" xfId="125" applyFont="1" applyBorder="1" applyAlignment="1">
      <alignment horizontal="center"/>
      <protection/>
    </xf>
    <xf numFmtId="0" fontId="6" fillId="0" borderId="71" xfId="125" applyFont="1" applyBorder="1" applyAlignment="1">
      <alignment horizontal="center"/>
      <protection/>
    </xf>
    <xf numFmtId="17" fontId="5" fillId="0" borderId="80" xfId="126" applyNumberFormat="1" applyFont="1" applyBorder="1" applyAlignment="1">
      <alignment horizontal="left"/>
      <protection/>
    </xf>
    <xf numFmtId="0" fontId="5" fillId="0" borderId="69" xfId="0" applyFont="1" applyBorder="1" applyAlignment="1">
      <alignment/>
    </xf>
    <xf numFmtId="0" fontId="8" fillId="0" borderId="67" xfId="125" applyFont="1" applyBorder="1" applyAlignment="1">
      <alignment horizontal="left"/>
      <protection/>
    </xf>
    <xf numFmtId="0" fontId="5" fillId="0" borderId="69" xfId="126" applyFont="1" applyBorder="1" applyAlignment="1">
      <alignment horizontal="left"/>
      <protection/>
    </xf>
    <xf numFmtId="0" fontId="5" fillId="0" borderId="67" xfId="126" applyFont="1" applyBorder="1" applyAlignment="1">
      <alignment horizontal="left"/>
      <protection/>
    </xf>
    <xf numFmtId="0" fontId="5" fillId="0" borderId="68" xfId="126" applyFont="1" applyBorder="1" applyAlignment="1">
      <alignment horizontal="left"/>
      <protection/>
    </xf>
    <xf numFmtId="0" fontId="33" fillId="0" borderId="69" xfId="125" applyFont="1" applyBorder="1" applyAlignment="1">
      <alignment horizontal="center"/>
      <protection/>
    </xf>
    <xf numFmtId="0" fontId="5" fillId="0" borderId="81" xfId="126" applyFont="1" applyBorder="1" applyAlignment="1">
      <alignment horizontal="left"/>
      <protection/>
    </xf>
    <xf numFmtId="0" fontId="8" fillId="0" borderId="82" xfId="125" applyFont="1" applyBorder="1">
      <alignment/>
      <protection/>
    </xf>
    <xf numFmtId="0" fontId="5" fillId="0" borderId="80" xfId="126" applyFont="1" applyBorder="1" applyAlignment="1">
      <alignment horizontal="left"/>
      <protection/>
    </xf>
    <xf numFmtId="0" fontId="6" fillId="0" borderId="65" xfId="125" applyFont="1" applyBorder="1" applyAlignment="1">
      <alignment horizontal="center"/>
      <protection/>
    </xf>
    <xf numFmtId="0" fontId="6" fillId="0" borderId="83" xfId="125" applyFont="1" applyBorder="1" applyAlignment="1">
      <alignment horizontal="center"/>
      <protection/>
    </xf>
    <xf numFmtId="14" fontId="6" fillId="0" borderId="65" xfId="125" applyNumberFormat="1" applyFont="1" applyBorder="1" applyAlignment="1">
      <alignment horizontal="center"/>
      <protection/>
    </xf>
    <xf numFmtId="0" fontId="2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30" borderId="26" xfId="129" applyFont="1" applyFill="1" applyBorder="1" applyAlignment="1">
      <alignment horizontal="center"/>
      <protection/>
    </xf>
    <xf numFmtId="0" fontId="3" fillId="30" borderId="28" xfId="129" applyFont="1" applyFill="1" applyBorder="1" applyAlignment="1">
      <alignment horizontal="center"/>
      <protection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0" fontId="6" fillId="41" borderId="80" xfId="125" applyFont="1" applyFill="1" applyBorder="1" applyAlignment="1">
      <alignment horizontal="center" vertical="distributed" wrapText="1"/>
      <protection/>
    </xf>
    <xf numFmtId="0" fontId="6" fillId="41" borderId="65" xfId="125" applyFont="1" applyFill="1" applyBorder="1" applyAlignment="1">
      <alignment horizontal="center" vertical="distributed" wrapText="1"/>
      <protection/>
    </xf>
    <xf numFmtId="0" fontId="6" fillId="0" borderId="71" xfId="126" applyFont="1" applyBorder="1" applyAlignment="1">
      <alignment horizontal="center" vertical="center"/>
      <protection/>
    </xf>
    <xf numFmtId="0" fontId="6" fillId="0" borderId="72" xfId="126" applyFont="1" applyBorder="1" applyAlignment="1">
      <alignment horizontal="center" vertical="center"/>
      <protection/>
    </xf>
    <xf numFmtId="0" fontId="6" fillId="0" borderId="73" xfId="126" applyFont="1" applyBorder="1" applyAlignment="1">
      <alignment horizontal="center" vertical="center"/>
      <protection/>
    </xf>
    <xf numFmtId="14" fontId="6" fillId="0" borderId="71" xfId="126" applyNumberFormat="1" applyFont="1" applyBorder="1" applyAlignment="1">
      <alignment horizontal="center" vertical="center"/>
      <protection/>
    </xf>
    <xf numFmtId="14" fontId="6" fillId="0" borderId="73" xfId="126" applyNumberFormat="1" applyFont="1" applyBorder="1" applyAlignment="1">
      <alignment horizontal="center" vertical="center"/>
      <protection/>
    </xf>
    <xf numFmtId="0" fontId="7" fillId="0" borderId="84" xfId="0" applyFont="1" applyBorder="1" applyAlignment="1" applyProtection="1">
      <alignment horizontal="right" vertical="top" wrapText="1"/>
      <protection locked="0"/>
    </xf>
    <xf numFmtId="0" fontId="7" fillId="0" borderId="85" xfId="0" applyFont="1" applyBorder="1" applyAlignment="1" applyProtection="1">
      <alignment horizontal="right" vertical="top" wrapText="1"/>
      <protection locked="0"/>
    </xf>
    <xf numFmtId="0" fontId="7" fillId="0" borderId="86" xfId="0" applyFont="1" applyBorder="1" applyAlignment="1" applyProtection="1">
      <alignment horizontal="right" vertical="top" wrapText="1"/>
      <protection locked="0"/>
    </xf>
    <xf numFmtId="0" fontId="6" fillId="41" borderId="87" xfId="125" applyFont="1" applyFill="1" applyBorder="1" applyAlignment="1">
      <alignment horizontal="center" vertical="distributed" wrapText="1"/>
      <protection/>
    </xf>
    <xf numFmtId="0" fontId="6" fillId="41" borderId="88" xfId="125" applyFont="1" applyFill="1" applyBorder="1" applyAlignment="1">
      <alignment horizontal="center" vertical="distributed" wrapText="1"/>
      <protection/>
    </xf>
    <xf numFmtId="0" fontId="6" fillId="41" borderId="89" xfId="125" applyFont="1" applyFill="1" applyBorder="1" applyAlignment="1">
      <alignment horizontal="center" vertical="distributed" wrapText="1"/>
      <protection/>
    </xf>
    <xf numFmtId="4" fontId="6" fillId="41" borderId="90" xfId="125" applyNumberFormat="1" applyFont="1" applyFill="1" applyBorder="1" applyAlignment="1">
      <alignment horizontal="center" vertical="distributed" wrapText="1"/>
      <protection/>
    </xf>
    <xf numFmtId="4" fontId="6" fillId="41" borderId="88" xfId="125" applyNumberFormat="1" applyFont="1" applyFill="1" applyBorder="1" applyAlignment="1">
      <alignment horizontal="center" vertical="distributed" wrapText="1"/>
      <protection/>
    </xf>
    <xf numFmtId="4" fontId="6" fillId="41" borderId="89" xfId="125" applyNumberFormat="1" applyFont="1" applyFill="1" applyBorder="1" applyAlignment="1">
      <alignment horizontal="center" vertical="distributed" wrapText="1"/>
      <protection/>
    </xf>
    <xf numFmtId="0" fontId="32" fillId="0" borderId="67" xfId="125" applyFont="1" applyBorder="1" applyAlignment="1">
      <alignment horizontal="center"/>
      <protection/>
    </xf>
    <xf numFmtId="0" fontId="32" fillId="0" borderId="68" xfId="125" applyFont="1" applyBorder="1" applyAlignment="1">
      <alignment horizontal="center"/>
      <protection/>
    </xf>
    <xf numFmtId="0" fontId="32" fillId="0" borderId="69" xfId="125" applyFont="1" applyBorder="1" applyAlignment="1">
      <alignment horizontal="center"/>
      <protection/>
    </xf>
    <xf numFmtId="0" fontId="7" fillId="41" borderId="91" xfId="125" applyFont="1" applyFill="1" applyBorder="1" applyAlignment="1">
      <alignment horizontal="center" vertical="distributed" wrapText="1"/>
      <protection/>
    </xf>
    <xf numFmtId="0" fontId="7" fillId="41" borderId="65" xfId="125" applyFont="1" applyFill="1" applyBorder="1" applyAlignment="1">
      <alignment horizontal="center" vertical="distributed" wrapText="1"/>
      <protection/>
    </xf>
    <xf numFmtId="0" fontId="6" fillId="0" borderId="92" xfId="125" applyFont="1" applyBorder="1" applyAlignment="1" applyProtection="1">
      <alignment horizontal="right" vertical="top" wrapText="1"/>
      <protection locked="0"/>
    </xf>
    <xf numFmtId="0" fontId="6" fillId="0" borderId="93" xfId="125" applyFont="1" applyBorder="1" applyAlignment="1" applyProtection="1">
      <alignment horizontal="right" vertical="top" wrapText="1"/>
      <protection locked="0"/>
    </xf>
    <xf numFmtId="0" fontId="6" fillId="0" borderId="94" xfId="125" applyFont="1" applyBorder="1" applyAlignment="1" applyProtection="1">
      <alignment horizontal="right" vertical="top" wrapText="1"/>
      <protection locked="0"/>
    </xf>
    <xf numFmtId="0" fontId="6" fillId="0" borderId="95" xfId="125" applyFont="1" applyBorder="1" applyAlignment="1" applyProtection="1">
      <alignment horizontal="right" vertical="top" wrapText="1"/>
      <protection locked="0"/>
    </xf>
    <xf numFmtId="0" fontId="6" fillId="0" borderId="96" xfId="125" applyFont="1" applyBorder="1" applyAlignment="1" applyProtection="1">
      <alignment horizontal="right" vertical="top" wrapText="1"/>
      <protection locked="0"/>
    </xf>
    <xf numFmtId="0" fontId="6" fillId="0" borderId="97" xfId="125" applyFont="1" applyBorder="1" applyAlignment="1" applyProtection="1">
      <alignment horizontal="right" vertical="top" wrapText="1"/>
      <protection locked="0"/>
    </xf>
    <xf numFmtId="0" fontId="6" fillId="0" borderId="70" xfId="125" applyFont="1" applyBorder="1" applyAlignment="1">
      <alignment horizontal="center"/>
      <protection/>
    </xf>
    <xf numFmtId="0" fontId="6" fillId="0" borderId="0" xfId="125" applyFont="1" applyAlignment="1">
      <alignment horizontal="center"/>
      <protection/>
    </xf>
    <xf numFmtId="0" fontId="6" fillId="0" borderId="14" xfId="125" applyFont="1" applyBorder="1" applyAlignment="1">
      <alignment horizontal="center"/>
      <protection/>
    </xf>
    <xf numFmtId="0" fontId="6" fillId="0" borderId="71" xfId="125" applyFont="1" applyBorder="1" applyAlignment="1">
      <alignment horizontal="center"/>
      <protection/>
    </xf>
    <xf numFmtId="0" fontId="6" fillId="0" borderId="95" xfId="125" applyFont="1" applyFill="1" applyBorder="1" applyAlignment="1" applyProtection="1">
      <alignment horizontal="right" vertical="top" wrapText="1"/>
      <protection locked="0"/>
    </xf>
    <xf numFmtId="0" fontId="6" fillId="0" borderId="96" xfId="125" applyFont="1" applyFill="1" applyBorder="1" applyAlignment="1" applyProtection="1">
      <alignment horizontal="right" vertical="top" wrapText="1"/>
      <protection locked="0"/>
    </xf>
    <xf numFmtId="0" fontId="6" fillId="0" borderId="97" xfId="125" applyFont="1" applyFill="1" applyBorder="1" applyAlignment="1" applyProtection="1">
      <alignment horizontal="right" vertical="top" wrapText="1"/>
      <protection locked="0"/>
    </xf>
    <xf numFmtId="0" fontId="7" fillId="0" borderId="95" xfId="0" applyFont="1" applyBorder="1" applyAlignment="1" applyProtection="1">
      <alignment horizontal="right" vertical="top" wrapText="1"/>
      <protection locked="0"/>
    </xf>
    <xf numFmtId="0" fontId="7" fillId="0" borderId="96" xfId="0" applyFont="1" applyBorder="1" applyAlignment="1" applyProtection="1">
      <alignment horizontal="right" vertical="top" wrapText="1"/>
      <protection locked="0"/>
    </xf>
    <xf numFmtId="0" fontId="7" fillId="0" borderId="97" xfId="0" applyFont="1" applyBorder="1" applyAlignment="1" applyProtection="1">
      <alignment horizontal="right" vertical="top" wrapText="1"/>
      <protection locked="0"/>
    </xf>
    <xf numFmtId="0" fontId="8" fillId="0" borderId="48" xfId="128" applyFont="1" applyFill="1" applyBorder="1" applyAlignment="1">
      <alignment horizontal="justify" vertical="distributed" wrapText="1"/>
      <protection/>
    </xf>
    <xf numFmtId="0" fontId="8" fillId="0" borderId="49" xfId="128" applyFont="1" applyFill="1" applyBorder="1" applyAlignment="1">
      <alignment horizontal="justify" vertical="distributed" wrapText="1"/>
      <protection/>
    </xf>
    <xf numFmtId="0" fontId="8" fillId="0" borderId="31" xfId="128" applyFont="1" applyFill="1" applyBorder="1" applyAlignment="1">
      <alignment horizontal="justify" vertical="distributed" wrapText="1"/>
      <protection/>
    </xf>
    <xf numFmtId="0" fontId="8" fillId="0" borderId="32" xfId="128" applyFont="1" applyFill="1" applyBorder="1" applyAlignment="1">
      <alignment horizontal="justify" vertical="distributed" wrapText="1"/>
      <protection/>
    </xf>
    <xf numFmtId="4" fontId="6" fillId="41" borderId="39" xfId="124" applyNumberFormat="1" applyFont="1" applyFill="1" applyBorder="1" applyAlignment="1">
      <alignment horizontal="center" vertical="distributed" wrapText="1"/>
      <protection/>
    </xf>
    <xf numFmtId="4" fontId="6" fillId="41" borderId="40" xfId="124" applyNumberFormat="1" applyFont="1" applyFill="1" applyBorder="1" applyAlignment="1">
      <alignment horizontal="center" vertical="distributed" wrapText="1"/>
      <protection/>
    </xf>
    <xf numFmtId="0" fontId="7" fillId="43" borderId="59" xfId="128" applyFont="1" applyFill="1" applyBorder="1" applyAlignment="1">
      <alignment horizontal="center" vertical="distributed" wrapText="1"/>
      <protection/>
    </xf>
    <xf numFmtId="0" fontId="7" fillId="11" borderId="39" xfId="128" applyFont="1" applyFill="1" applyBorder="1" applyAlignment="1">
      <alignment horizontal="center" vertical="distributed" wrapText="1"/>
      <protection/>
    </xf>
    <xf numFmtId="0" fontId="7" fillId="11" borderId="98" xfId="128" applyFont="1" applyFill="1" applyBorder="1" applyAlignment="1">
      <alignment horizontal="center" vertical="distributed" wrapText="1"/>
      <protection/>
    </xf>
    <xf numFmtId="0" fontId="7" fillId="43" borderId="99" xfId="128" applyFont="1" applyFill="1" applyBorder="1" applyAlignment="1">
      <alignment horizontal="center" vertical="distributed" wrapText="1"/>
      <protection/>
    </xf>
    <xf numFmtId="0" fontId="6" fillId="11" borderId="29" xfId="125" applyFont="1" applyFill="1" applyBorder="1" applyAlignment="1">
      <alignment horizontal="center" vertical="distributed" wrapText="1"/>
      <protection/>
    </xf>
    <xf numFmtId="49" fontId="5" fillId="0" borderId="80" xfId="122" applyNumberFormat="1" applyFont="1" applyFill="1" applyBorder="1" applyAlignment="1">
      <alignment horizontal="center" vertical="center" wrapText="1"/>
      <protection/>
    </xf>
    <xf numFmtId="0" fontId="5" fillId="0" borderId="65" xfId="122" applyNumberFormat="1" applyFont="1" applyFill="1" applyBorder="1" applyAlignment="1">
      <alignment horizontal="center" vertical="center" wrapText="1"/>
      <protection/>
    </xf>
    <xf numFmtId="0" fontId="5" fillId="0" borderId="80" xfId="122" applyFont="1" applyFill="1" applyBorder="1" applyAlignment="1">
      <alignment horizontal="justify" vertical="center" wrapText="1"/>
      <protection/>
    </xf>
    <xf numFmtId="0" fontId="5" fillId="0" borderId="65" xfId="122" applyFont="1" applyFill="1" applyBorder="1" applyAlignment="1">
      <alignment horizontal="justify" vertical="center" wrapText="1"/>
      <protection/>
    </xf>
    <xf numFmtId="4" fontId="5" fillId="0" borderId="80" xfId="122" applyNumberFormat="1" applyFont="1" applyFill="1" applyBorder="1" applyAlignment="1">
      <alignment vertical="center" wrapText="1"/>
      <protection/>
    </xf>
    <xf numFmtId="4" fontId="5" fillId="0" borderId="65" xfId="122" applyNumberFormat="1" applyFont="1" applyFill="1" applyBorder="1" applyAlignment="1">
      <alignment vertical="center" wrapText="1"/>
      <protection/>
    </xf>
    <xf numFmtId="183" fontId="5" fillId="0" borderId="100" xfId="125" applyNumberFormat="1" applyFont="1" applyBorder="1" applyAlignment="1">
      <alignment horizontal="center" vertical="center" wrapText="1"/>
      <protection/>
    </xf>
    <xf numFmtId="183" fontId="5" fillId="0" borderId="101" xfId="125" applyNumberFormat="1" applyFont="1" applyBorder="1" applyAlignment="1">
      <alignment horizontal="center" vertical="center" wrapText="1"/>
      <protection/>
    </xf>
    <xf numFmtId="183" fontId="5" fillId="0" borderId="91" xfId="125" applyNumberFormat="1" applyFont="1" applyBorder="1" applyAlignment="1">
      <alignment horizontal="center" vertical="distributed" wrapText="1"/>
      <protection/>
    </xf>
    <xf numFmtId="183" fontId="5" fillId="0" borderId="102" xfId="125" applyNumberFormat="1" applyFont="1" applyBorder="1" applyAlignment="1">
      <alignment horizontal="center" vertical="distributed" wrapText="1"/>
      <protection/>
    </xf>
    <xf numFmtId="49" fontId="5" fillId="0" borderId="65" xfId="122" applyNumberFormat="1" applyFont="1" applyFill="1" applyBorder="1" applyAlignment="1">
      <alignment horizontal="center" vertical="center" wrapText="1"/>
      <protection/>
    </xf>
    <xf numFmtId="0" fontId="6" fillId="41" borderId="103" xfId="125" applyFont="1" applyFill="1" applyBorder="1" applyAlignment="1">
      <alignment horizontal="center" vertical="center" wrapText="1"/>
      <protection/>
    </xf>
    <xf numFmtId="0" fontId="6" fillId="41" borderId="104" xfId="125" applyFont="1" applyFill="1" applyBorder="1" applyAlignment="1">
      <alignment horizontal="center" vertical="center" wrapText="1"/>
      <protection/>
    </xf>
    <xf numFmtId="4" fontId="6" fillId="41" borderId="105" xfId="125" applyNumberFormat="1" applyFont="1" applyFill="1" applyBorder="1" applyAlignment="1">
      <alignment horizontal="center" vertical="distributed" wrapText="1"/>
      <protection/>
    </xf>
    <xf numFmtId="4" fontId="6" fillId="41" borderId="27" xfId="125" applyNumberFormat="1" applyFont="1" applyFill="1" applyBorder="1" applyAlignment="1">
      <alignment horizontal="center" vertical="distributed" wrapText="1"/>
      <protection/>
    </xf>
    <xf numFmtId="4" fontId="6" fillId="41" borderId="28" xfId="125" applyNumberFormat="1" applyFont="1" applyFill="1" applyBorder="1" applyAlignment="1">
      <alignment horizontal="center" vertical="distributed" wrapText="1"/>
      <protection/>
    </xf>
    <xf numFmtId="0" fontId="5" fillId="0" borderId="65" xfId="122" applyFont="1" applyFill="1" applyBorder="1" applyAlignment="1">
      <alignment horizontal="center" vertical="center" wrapText="1"/>
      <protection/>
    </xf>
    <xf numFmtId="0" fontId="6" fillId="41" borderId="67" xfId="125" applyFont="1" applyFill="1" applyBorder="1" applyAlignment="1">
      <alignment horizontal="center" vertical="distributed" wrapText="1"/>
      <protection/>
    </xf>
    <xf numFmtId="0" fontId="6" fillId="41" borderId="71" xfId="125" applyFont="1" applyFill="1" applyBorder="1" applyAlignment="1">
      <alignment horizontal="center" vertical="distributed" wrapText="1"/>
      <protection/>
    </xf>
    <xf numFmtId="0" fontId="7" fillId="41" borderId="80" xfId="125" applyFont="1" applyFill="1" applyBorder="1" applyAlignment="1">
      <alignment horizontal="center" vertical="distributed" wrapText="1"/>
      <protection/>
    </xf>
    <xf numFmtId="0" fontId="6" fillId="41" borderId="80" xfId="125" applyFont="1" applyFill="1" applyBorder="1" applyAlignment="1">
      <alignment horizontal="center" vertical="center" wrapText="1"/>
      <protection/>
    </xf>
    <xf numFmtId="0" fontId="6" fillId="41" borderId="65" xfId="125" applyFont="1" applyFill="1" applyBorder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élula de Verificação" xfId="81"/>
    <cellStyle name="Célula de Verificação 2" xfId="82"/>
    <cellStyle name="Célula Vinculada" xfId="83"/>
    <cellStyle name="Célula Vinculada 2" xfId="84"/>
    <cellStyle name="Check Cell" xfId="85"/>
    <cellStyle name="Ênfase1" xfId="86"/>
    <cellStyle name="Ênfase1 2" xfId="87"/>
    <cellStyle name="Ênfase2" xfId="88"/>
    <cellStyle name="Ênfase2 2" xfId="89"/>
    <cellStyle name="Ênfase3" xfId="90"/>
    <cellStyle name="Ênfase3 2" xfId="91"/>
    <cellStyle name="Ênfase4" xfId="92"/>
    <cellStyle name="Ênfase4 2" xfId="93"/>
    <cellStyle name="Ênfase5" xfId="94"/>
    <cellStyle name="Ênfase5 2" xfId="95"/>
    <cellStyle name="Ênfase6" xfId="96"/>
    <cellStyle name="Ênfase6 2" xfId="97"/>
    <cellStyle name="Entrada" xfId="98"/>
    <cellStyle name="Entrada 2" xfId="99"/>
    <cellStyle name="Excel Built-in Comma" xfId="100"/>
    <cellStyle name="Excel Built-in Normal" xfId="101"/>
    <cellStyle name="Excel Built-in Normal_Orç 041_2009 Adaptação Copa PJ Ceilândia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Hyperlink" xfId="109"/>
    <cellStyle name="Followed Hyperlink" xfId="110"/>
    <cellStyle name="Incorreto 2" xfId="111"/>
    <cellStyle name="Input" xfId="112"/>
    <cellStyle name="Linked Cell" xfId="113"/>
    <cellStyle name="Currency" xfId="114"/>
    <cellStyle name="Currency [0]" xfId="115"/>
    <cellStyle name="Neutra 2" xfId="116"/>
    <cellStyle name="Neutral" xfId="117"/>
    <cellStyle name="Neutro" xfId="118"/>
    <cellStyle name="Normal 2" xfId="119"/>
    <cellStyle name="Normal 202" xfId="120"/>
    <cellStyle name="Normal 3" xfId="121"/>
    <cellStyle name="Normal 4" xfId="122"/>
    <cellStyle name="Normal 5" xfId="123"/>
    <cellStyle name="Normal_Orç 037_2009 - Ar Condicionado Salas Técnicas - PJ Sobradinho" xfId="124"/>
    <cellStyle name="Normal_Orç 041_2009 Adaptação Copa PJ Ceilândia" xfId="125"/>
    <cellStyle name="Normal_Orç 041_2009 Adaptação Copa PJ Ceilândia_Orçamento Sintético" xfId="126"/>
    <cellStyle name="Normal_Orç 041_2009 Adaptação Copa PJ Ceilândia_Plan1" xfId="127"/>
    <cellStyle name="Normal_Plan1" xfId="128"/>
    <cellStyle name="Normal_Plan1_1 2" xfId="129"/>
    <cellStyle name="Nota" xfId="130"/>
    <cellStyle name="Nota 2" xfId="131"/>
    <cellStyle name="Note" xfId="132"/>
    <cellStyle name="Output" xfId="133"/>
    <cellStyle name="Percent" xfId="134"/>
    <cellStyle name="Porcentagem 2" xfId="135"/>
    <cellStyle name="Ruim" xfId="136"/>
    <cellStyle name="Saída" xfId="137"/>
    <cellStyle name="Saída 2" xfId="138"/>
    <cellStyle name="Comma" xfId="139"/>
    <cellStyle name="Comma [0]" xfId="140"/>
    <cellStyle name="Separador de milhares 2" xfId="141"/>
    <cellStyle name="Separador de milhares_Orç 037_2009 - Ar Condicionado Salas Técnicas - PJ Sobradinho" xfId="142"/>
    <cellStyle name="Texto de Aviso" xfId="143"/>
    <cellStyle name="Texto de Aviso 2" xfId="144"/>
    <cellStyle name="Texto Explicativo" xfId="145"/>
    <cellStyle name="Texto Explicativo 2" xfId="146"/>
    <cellStyle name="Title" xfId="147"/>
    <cellStyle name="Título" xfId="148"/>
    <cellStyle name="Título 1" xfId="149"/>
    <cellStyle name="Título 1 1" xfId="150"/>
    <cellStyle name="Título 1 1 1" xfId="151"/>
    <cellStyle name="Título 1 1_Composição de BDI" xfId="152"/>
    <cellStyle name="Título 1 2" xfId="153"/>
    <cellStyle name="Título 2" xfId="154"/>
    <cellStyle name="Título 2 2" xfId="155"/>
    <cellStyle name="Título 3" xfId="156"/>
    <cellStyle name="Título 3 2" xfId="157"/>
    <cellStyle name="Título 4" xfId="158"/>
    <cellStyle name="Título 4 2" xfId="159"/>
    <cellStyle name="Total" xfId="160"/>
    <cellStyle name="Total 2" xfId="161"/>
    <cellStyle name="Vírgula 3" xfId="162"/>
    <cellStyle name="Warning Text" xfId="163"/>
  </cellStyles>
  <dxfs count="2">
    <dxf>
      <font>
        <color indexed="9"/>
      </font>
    </dxf>
    <dxf>
      <font>
        <b/>
        <i val="0"/>
        <color indexed="8"/>
      </font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E\DIEOR\04.%20Or&#231;amento%20Estimativo\2016\OR&#199;%20012_2016%20Acessibilidade%20PJBSI\Planilhas\Or&#231;%20012_2016%20PJB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E\DIEOR\04.%20Or&#231;amento%20Estimativo\2015\OR&#199;%20025_2105%20PJBSI\OR&#199;%20025_2015-PBJ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wilag\Documents\Trabalhos\MPDFT\OR&#199;%20002_2020%20PJPA\OR&#199;%20002_2020%20PJPA_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Sintético"/>
      <sheetName val="CCU's"/>
      <sheetName val="Insumos e Serviços"/>
      <sheetName val="Composição de BDI"/>
      <sheetName val="Composição de Encargos Socia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ética"/>
      <sheetName val="CCU's"/>
      <sheetName val="Insumos e Serviços"/>
      <sheetName val="Composição de BDI"/>
      <sheetName val="Composição de Encargos Sociais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Orçamento Sintético"/>
      <sheetName val="CCU's"/>
      <sheetName val="Insumos"/>
      <sheetName val="Composição de BDI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9"/>
  <sheetViews>
    <sheetView showGridLines="0" view="pageBreakPreview" zoomScaleNormal="99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60.421875" style="1" customWidth="1"/>
    <col min="2" max="2" width="7.00390625" style="2" customWidth="1"/>
    <col min="3" max="3" width="13.140625" style="0" customWidth="1"/>
    <col min="4" max="5" width="15.28125" style="0" customWidth="1"/>
  </cols>
  <sheetData>
    <row r="1" spans="1:6" ht="17.25">
      <c r="A1" s="237" t="s">
        <v>399</v>
      </c>
      <c r="B1" s="237"/>
      <c r="C1" s="237"/>
      <c r="D1" s="237"/>
      <c r="E1" s="237"/>
      <c r="F1" s="3"/>
    </row>
    <row r="2" spans="1:5" ht="33" customHeight="1">
      <c r="A2" s="4"/>
      <c r="B2" s="5"/>
      <c r="C2" s="6"/>
      <c r="D2" s="6"/>
      <c r="E2" s="6"/>
    </row>
    <row r="3" spans="1:5" ht="15" customHeight="1">
      <c r="A3" s="238" t="s">
        <v>400</v>
      </c>
      <c r="B3" s="238"/>
      <c r="C3" s="238"/>
      <c r="D3" s="238"/>
      <c r="E3" s="238"/>
    </row>
    <row r="4" spans="1:5" ht="12.75">
      <c r="A4" s="7" t="s">
        <v>401</v>
      </c>
      <c r="B4" s="5"/>
      <c r="C4" s="6"/>
      <c r="D4" s="8" t="s">
        <v>402</v>
      </c>
      <c r="E4" s="6"/>
    </row>
    <row r="5" ht="8.25" customHeight="1"/>
    <row r="6" spans="1:5" ht="20.25">
      <c r="A6" s="239" t="s">
        <v>403</v>
      </c>
      <c r="B6" s="239"/>
      <c r="C6" s="239"/>
      <c r="D6" s="239"/>
      <c r="E6" s="239"/>
    </row>
    <row r="7" spans="1:5" ht="15.75" customHeight="1">
      <c r="A7" s="9"/>
      <c r="B7" s="9"/>
      <c r="C7" s="9"/>
      <c r="D7" s="9"/>
      <c r="E7" s="9"/>
    </row>
    <row r="8" ht="20.25">
      <c r="A8" s="10" t="s">
        <v>404</v>
      </c>
    </row>
    <row r="9" spans="1:2" ht="12.75">
      <c r="A9" t="s">
        <v>405</v>
      </c>
      <c r="B9"/>
    </row>
    <row r="10" ht="12.75">
      <c r="A10" s="1" t="s">
        <v>406</v>
      </c>
    </row>
    <row r="12" spans="1:5" ht="12.75">
      <c r="A12" s="11" t="s">
        <v>407</v>
      </c>
      <c r="B12" s="2" t="s">
        <v>408</v>
      </c>
      <c r="C12" s="2" t="s">
        <v>409</v>
      </c>
      <c r="D12" s="2" t="s">
        <v>410</v>
      </c>
      <c r="E12" s="2" t="s">
        <v>411</v>
      </c>
    </row>
    <row r="13" spans="1:5" ht="12.75">
      <c r="A13" s="1" t="s">
        <v>412</v>
      </c>
      <c r="B13" s="2" t="s">
        <v>413</v>
      </c>
      <c r="C13" s="12">
        <v>1</v>
      </c>
      <c r="D13" s="13">
        <v>300</v>
      </c>
      <c r="E13" s="13">
        <v>300</v>
      </c>
    </row>
    <row r="14" spans="1:5" ht="12.75">
      <c r="A14" s="1" t="s">
        <v>414</v>
      </c>
      <c r="E14" s="13">
        <v>300</v>
      </c>
    </row>
    <row r="16" spans="1:5" ht="12.75">
      <c r="A16" s="1" t="s">
        <v>415</v>
      </c>
      <c r="E16" s="13">
        <v>300</v>
      </c>
    </row>
    <row r="17" spans="1:5" ht="12.75">
      <c r="A17" s="1" t="s">
        <v>416</v>
      </c>
      <c r="D17" s="14">
        <v>0.2599</v>
      </c>
      <c r="E17" s="13">
        <v>77.97</v>
      </c>
    </row>
    <row r="18" spans="1:5" ht="12.75">
      <c r="A18" s="1" t="s">
        <v>417</v>
      </c>
      <c r="E18" s="13">
        <v>377.97</v>
      </c>
    </row>
    <row r="19" spans="1:5" ht="16.5" customHeight="1">
      <c r="A19" s="9"/>
      <c r="B19" s="9"/>
      <c r="C19" s="9"/>
      <c r="D19" s="9"/>
      <c r="E19" s="9"/>
    </row>
    <row r="20" ht="20.25">
      <c r="A20" s="10" t="s">
        <v>418</v>
      </c>
    </row>
    <row r="21" spans="1:2" ht="12.75">
      <c r="A21" t="s">
        <v>419</v>
      </c>
      <c r="B21"/>
    </row>
    <row r="22" ht="12.75">
      <c r="A22" s="1" t="s">
        <v>406</v>
      </c>
    </row>
    <row r="24" spans="1:5" ht="12.75">
      <c r="A24" s="11" t="s">
        <v>407</v>
      </c>
      <c r="B24" s="2" t="s">
        <v>408</v>
      </c>
      <c r="C24" s="2" t="s">
        <v>409</v>
      </c>
      <c r="D24" s="2" t="s">
        <v>410</v>
      </c>
      <c r="E24" s="2" t="s">
        <v>411</v>
      </c>
    </row>
    <row r="25" spans="1:5" ht="12.75">
      <c r="A25" s="1" t="s">
        <v>420</v>
      </c>
      <c r="B25" s="2" t="s">
        <v>413</v>
      </c>
      <c r="C25" s="12">
        <v>1</v>
      </c>
      <c r="D25" s="13">
        <v>250</v>
      </c>
      <c r="E25" s="13">
        <v>250</v>
      </c>
    </row>
    <row r="26" spans="1:5" ht="12.75">
      <c r="A26" s="1" t="s">
        <v>414</v>
      </c>
      <c r="E26" s="13">
        <v>250</v>
      </c>
    </row>
    <row r="28" spans="1:5" ht="12.75">
      <c r="A28" s="1" t="s">
        <v>415</v>
      </c>
      <c r="E28" s="13">
        <v>250</v>
      </c>
    </row>
    <row r="29" spans="1:5" ht="12.75">
      <c r="A29" s="1" t="s">
        <v>416</v>
      </c>
      <c r="D29" s="14">
        <v>0.2599</v>
      </c>
      <c r="E29" s="13">
        <v>64.98</v>
      </c>
    </row>
    <row r="30" spans="1:5" ht="12.75">
      <c r="A30" s="1" t="s">
        <v>417</v>
      </c>
      <c r="E30" s="13">
        <v>314.98</v>
      </c>
    </row>
    <row r="31" ht="12.75">
      <c r="E31" s="13"/>
    </row>
    <row r="32" ht="20.25">
      <c r="A32" s="10" t="s">
        <v>421</v>
      </c>
    </row>
    <row r="33" spans="1:2" ht="12.75">
      <c r="A33" t="s">
        <v>422</v>
      </c>
      <c r="B33"/>
    </row>
    <row r="34" ht="12.75">
      <c r="A34" s="1" t="s">
        <v>406</v>
      </c>
    </row>
    <row r="36" spans="1:5" ht="12.75">
      <c r="A36" s="11" t="s">
        <v>407</v>
      </c>
      <c r="B36" s="2" t="s">
        <v>408</v>
      </c>
      <c r="C36" s="2" t="s">
        <v>409</v>
      </c>
      <c r="D36" s="2" t="s">
        <v>410</v>
      </c>
      <c r="E36" s="2" t="s">
        <v>411</v>
      </c>
    </row>
    <row r="37" spans="1:5" ht="25.5">
      <c r="A37" s="1" t="s">
        <v>423</v>
      </c>
      <c r="B37" s="2" t="s">
        <v>424</v>
      </c>
      <c r="C37" s="12">
        <v>1</v>
      </c>
      <c r="D37" s="13">
        <v>600</v>
      </c>
      <c r="E37" s="13">
        <v>600</v>
      </c>
    </row>
    <row r="38" spans="1:5" ht="12.75">
      <c r="A38" s="1" t="s">
        <v>414</v>
      </c>
      <c r="E38" s="13">
        <v>600</v>
      </c>
    </row>
    <row r="40" spans="1:5" ht="12.75">
      <c r="A40" s="1" t="s">
        <v>415</v>
      </c>
      <c r="E40" s="13">
        <v>600</v>
      </c>
    </row>
    <row r="41" spans="1:5" ht="12.75">
      <c r="A41" s="1" t="s">
        <v>416</v>
      </c>
      <c r="D41" s="14">
        <v>0.2599</v>
      </c>
      <c r="E41" s="13">
        <v>155.94</v>
      </c>
    </row>
    <row r="42" spans="1:5" ht="12.75">
      <c r="A42" s="1" t="s">
        <v>417</v>
      </c>
      <c r="E42" s="13">
        <v>755.94</v>
      </c>
    </row>
    <row r="43" ht="12.75">
      <c r="E43" s="13"/>
    </row>
    <row r="44" ht="20.25">
      <c r="A44" s="10" t="s">
        <v>425</v>
      </c>
    </row>
    <row r="45" spans="1:2" ht="12.75">
      <c r="A45" t="s">
        <v>426</v>
      </c>
      <c r="B45"/>
    </row>
    <row r="46" ht="12.75">
      <c r="A46" s="1" t="s">
        <v>427</v>
      </c>
    </row>
    <row r="48" spans="1:5" ht="12.75">
      <c r="A48" s="1" t="s">
        <v>428</v>
      </c>
      <c r="B48" s="2" t="s">
        <v>408</v>
      </c>
      <c r="C48" t="s">
        <v>409</v>
      </c>
      <c r="D48" t="s">
        <v>410</v>
      </c>
      <c r="E48" t="s">
        <v>411</v>
      </c>
    </row>
    <row r="49" spans="1:5" ht="12.75">
      <c r="A49" s="1" t="s">
        <v>429</v>
      </c>
      <c r="B49" s="2" t="s">
        <v>430</v>
      </c>
      <c r="C49" s="12">
        <v>10</v>
      </c>
      <c r="D49" s="13">
        <v>17.74</v>
      </c>
      <c r="E49" s="13">
        <v>177.4</v>
      </c>
    </row>
    <row r="50" spans="1:5" ht="12.75">
      <c r="A50" s="1" t="s">
        <v>431</v>
      </c>
      <c r="B50" s="2" t="s">
        <v>430</v>
      </c>
      <c r="C50" s="12">
        <v>10</v>
      </c>
      <c r="D50" s="13">
        <v>12.49</v>
      </c>
      <c r="E50" s="13">
        <v>124.9</v>
      </c>
    </row>
    <row r="51" spans="1:5" ht="12.75">
      <c r="A51" s="1" t="s">
        <v>432</v>
      </c>
      <c r="B51" s="2" t="s">
        <v>430</v>
      </c>
      <c r="C51" s="12">
        <v>10</v>
      </c>
      <c r="D51" s="13">
        <v>68.14</v>
      </c>
      <c r="E51" s="13">
        <v>681.4</v>
      </c>
    </row>
    <row r="52" spans="1:5" ht="12.75">
      <c r="A52" s="1" t="s">
        <v>414</v>
      </c>
      <c r="E52" s="13">
        <v>983.7</v>
      </c>
    </row>
    <row r="54" spans="1:5" ht="12.75">
      <c r="A54" s="1" t="s">
        <v>433</v>
      </c>
      <c r="B54" s="2" t="s">
        <v>408</v>
      </c>
      <c r="C54" t="s">
        <v>409</v>
      </c>
      <c r="D54" t="s">
        <v>410</v>
      </c>
      <c r="E54" t="s">
        <v>411</v>
      </c>
    </row>
    <row r="55" spans="1:5" ht="12.75">
      <c r="A55" s="1" t="s">
        <v>434</v>
      </c>
      <c r="B55" s="2" t="s">
        <v>424</v>
      </c>
      <c r="C55" s="12">
        <v>0.5</v>
      </c>
      <c r="D55" s="13">
        <v>42</v>
      </c>
      <c r="E55" s="13">
        <v>21</v>
      </c>
    </row>
    <row r="56" spans="1:5" ht="12.75">
      <c r="A56" s="1" t="s">
        <v>435</v>
      </c>
      <c r="B56" s="2" t="s">
        <v>424</v>
      </c>
      <c r="C56" s="12">
        <v>0.5</v>
      </c>
      <c r="D56" s="13">
        <v>12</v>
      </c>
      <c r="E56" s="13">
        <v>6</v>
      </c>
    </row>
    <row r="57" spans="1:5" ht="12.75">
      <c r="A57" s="1" t="s">
        <v>414</v>
      </c>
      <c r="E57" s="13">
        <v>27</v>
      </c>
    </row>
    <row r="59" spans="1:5" ht="12.75">
      <c r="A59" s="1" t="s">
        <v>415</v>
      </c>
      <c r="E59" s="13">
        <v>1010.7</v>
      </c>
    </row>
    <row r="60" spans="1:5" ht="12.75">
      <c r="A60" s="1" t="s">
        <v>416</v>
      </c>
      <c r="D60" s="14">
        <v>0.2599</v>
      </c>
      <c r="E60" s="13">
        <v>262.68</v>
      </c>
    </row>
    <row r="61" spans="1:5" ht="12.75">
      <c r="A61" s="1" t="s">
        <v>417</v>
      </c>
      <c r="E61" s="13">
        <v>1273.38</v>
      </c>
    </row>
    <row r="62" ht="12.75">
      <c r="E62" s="13"/>
    </row>
    <row r="63" spans="1:5" ht="20.25">
      <c r="A63" s="15" t="s">
        <v>436</v>
      </c>
      <c r="E63" s="13"/>
    </row>
    <row r="64" spans="1:2" ht="12.75">
      <c r="A64" t="s">
        <v>438</v>
      </c>
      <c r="B64"/>
    </row>
    <row r="65" ht="12.75">
      <c r="A65" s="1" t="s">
        <v>439</v>
      </c>
    </row>
    <row r="67" spans="1:5" ht="12.75">
      <c r="A67" s="1" t="s">
        <v>428</v>
      </c>
      <c r="B67" s="2" t="s">
        <v>408</v>
      </c>
      <c r="C67" t="s">
        <v>409</v>
      </c>
      <c r="D67" t="s">
        <v>410</v>
      </c>
      <c r="E67" t="s">
        <v>411</v>
      </c>
    </row>
    <row r="68" spans="1:5" ht="12.75">
      <c r="A68" s="1" t="s">
        <v>440</v>
      </c>
      <c r="B68" s="2" t="s">
        <v>430</v>
      </c>
      <c r="C68" s="12">
        <v>0.2</v>
      </c>
      <c r="D68" s="13">
        <v>7.02</v>
      </c>
      <c r="E68" s="13">
        <v>1.4</v>
      </c>
    </row>
    <row r="69" spans="1:5" ht="12.75">
      <c r="A69" s="1" t="s">
        <v>441</v>
      </c>
      <c r="B69" s="2" t="s">
        <v>430</v>
      </c>
      <c r="C69" s="12">
        <v>0.5</v>
      </c>
      <c r="D69" s="13">
        <v>4.53</v>
      </c>
      <c r="E69" s="13">
        <v>2.27</v>
      </c>
    </row>
    <row r="70" spans="1:5" ht="12.75">
      <c r="A70" s="1" t="s">
        <v>414</v>
      </c>
      <c r="E70" s="13">
        <v>3.67</v>
      </c>
    </row>
    <row r="72" spans="1:5" ht="12.75">
      <c r="A72" s="1" t="s">
        <v>415</v>
      </c>
      <c r="E72" s="13">
        <v>3.67</v>
      </c>
    </row>
    <row r="73" spans="1:5" ht="12.75">
      <c r="A73" s="1" t="s">
        <v>416</v>
      </c>
      <c r="D73" s="14">
        <v>0.2599</v>
      </c>
      <c r="E73" s="13">
        <v>0.95</v>
      </c>
    </row>
    <row r="74" spans="1:5" ht="12.75">
      <c r="A74" s="1" t="s">
        <v>417</v>
      </c>
      <c r="E74" s="13">
        <v>4.62</v>
      </c>
    </row>
    <row r="75" ht="12.75">
      <c r="E75" s="13"/>
    </row>
    <row r="76" spans="1:5" ht="20.25">
      <c r="A76" s="15" t="s">
        <v>442</v>
      </c>
      <c r="E76" s="13"/>
    </row>
    <row r="77" spans="1:2" ht="12.75">
      <c r="A77" t="s">
        <v>443</v>
      </c>
      <c r="B77"/>
    </row>
    <row r="78" ht="12.75">
      <c r="A78" s="1" t="s">
        <v>444</v>
      </c>
    </row>
    <row r="80" spans="1:5" ht="12.75">
      <c r="A80" s="1" t="s">
        <v>428</v>
      </c>
      <c r="B80" s="2" t="s">
        <v>408</v>
      </c>
      <c r="C80" t="s">
        <v>409</v>
      </c>
      <c r="D80" t="s">
        <v>410</v>
      </c>
      <c r="E80" t="s">
        <v>411</v>
      </c>
    </row>
    <row r="81" spans="1:5" ht="12.75">
      <c r="A81" s="1" t="s">
        <v>440</v>
      </c>
      <c r="B81" s="2" t="s">
        <v>445</v>
      </c>
      <c r="C81" s="12">
        <v>1</v>
      </c>
      <c r="D81" s="13">
        <v>50</v>
      </c>
      <c r="E81" s="13">
        <v>50</v>
      </c>
    </row>
    <row r="82" spans="1:5" ht="12.75">
      <c r="A82" s="1" t="s">
        <v>441</v>
      </c>
      <c r="B82" s="2" t="s">
        <v>445</v>
      </c>
      <c r="C82" s="12">
        <v>1</v>
      </c>
      <c r="D82" s="13">
        <v>50</v>
      </c>
      <c r="E82" s="13">
        <v>50</v>
      </c>
    </row>
    <row r="83" spans="1:5" ht="12.75">
      <c r="A83" s="1" t="s">
        <v>414</v>
      </c>
      <c r="E83" s="13">
        <v>100</v>
      </c>
    </row>
    <row r="85" spans="1:5" ht="12.75">
      <c r="A85" s="1" t="s">
        <v>415</v>
      </c>
      <c r="E85" s="13">
        <v>100</v>
      </c>
    </row>
    <row r="86" spans="1:5" ht="12.75">
      <c r="A86" s="1" t="s">
        <v>416</v>
      </c>
      <c r="D86" s="14">
        <v>0.2599</v>
      </c>
      <c r="E86" s="13">
        <v>25.99</v>
      </c>
    </row>
    <row r="87" spans="1:5" ht="12.75">
      <c r="A87" s="1" t="s">
        <v>417</v>
      </c>
      <c r="E87" s="13">
        <v>125.99</v>
      </c>
    </row>
    <row r="88" ht="12.75">
      <c r="E88" s="13"/>
    </row>
    <row r="89" spans="1:5" ht="20.25">
      <c r="A89" s="15" t="s">
        <v>446</v>
      </c>
      <c r="E89" s="13"/>
    </row>
    <row r="90" spans="1:2" ht="12.75">
      <c r="A90" t="s">
        <v>447</v>
      </c>
      <c r="B90"/>
    </row>
    <row r="91" ht="12.75">
      <c r="A91" s="1" t="s">
        <v>448</v>
      </c>
    </row>
    <row r="93" spans="1:5" ht="12.75">
      <c r="A93" s="1" t="s">
        <v>428</v>
      </c>
      <c r="B93" s="2" t="s">
        <v>408</v>
      </c>
      <c r="C93" t="s">
        <v>409</v>
      </c>
      <c r="D93" t="s">
        <v>410</v>
      </c>
      <c r="E93" t="s">
        <v>411</v>
      </c>
    </row>
    <row r="94" spans="1:5" ht="12.75">
      <c r="A94" s="1" t="s">
        <v>440</v>
      </c>
      <c r="B94" s="2" t="s">
        <v>430</v>
      </c>
      <c r="C94" s="12">
        <v>0.13</v>
      </c>
      <c r="D94" s="13">
        <v>7.02</v>
      </c>
      <c r="E94" s="13">
        <v>0.91</v>
      </c>
    </row>
    <row r="95" spans="1:5" ht="12.75">
      <c r="A95" s="1" t="s">
        <v>441</v>
      </c>
      <c r="B95" s="2" t="s">
        <v>430</v>
      </c>
      <c r="C95" s="12">
        <v>0.8</v>
      </c>
      <c r="D95" s="13">
        <v>4.53</v>
      </c>
      <c r="E95" s="13">
        <v>3.62</v>
      </c>
    </row>
    <row r="96" spans="1:5" ht="12.75">
      <c r="A96" s="1" t="s">
        <v>414</v>
      </c>
      <c r="E96" s="13">
        <v>4.53</v>
      </c>
    </row>
    <row r="98" spans="1:5" ht="12.75">
      <c r="A98" s="1" t="s">
        <v>415</v>
      </c>
      <c r="E98" s="13">
        <v>4.53</v>
      </c>
    </row>
    <row r="99" spans="1:5" ht="12.75">
      <c r="A99" s="1" t="s">
        <v>416</v>
      </c>
      <c r="D99" s="14">
        <v>0.2599</v>
      </c>
      <c r="E99" s="13">
        <v>1.18</v>
      </c>
    </row>
    <row r="100" spans="1:5" ht="12.75">
      <c r="A100" s="1" t="s">
        <v>417</v>
      </c>
      <c r="E100" s="13">
        <v>5.71</v>
      </c>
    </row>
    <row r="101" ht="12.75">
      <c r="E101" s="13"/>
    </row>
    <row r="102" spans="1:5" ht="20.25">
      <c r="A102" s="15" t="s">
        <v>449</v>
      </c>
      <c r="E102" s="13"/>
    </row>
    <row r="103" spans="1:2" ht="12.75">
      <c r="A103" t="s">
        <v>450</v>
      </c>
      <c r="B103"/>
    </row>
    <row r="104" ht="12.75">
      <c r="A104" s="1" t="s">
        <v>451</v>
      </c>
    </row>
    <row r="106" spans="1:5" ht="12.75">
      <c r="A106" s="1" t="s">
        <v>428</v>
      </c>
      <c r="B106" s="2" t="s">
        <v>408</v>
      </c>
      <c r="C106" t="s">
        <v>409</v>
      </c>
      <c r="D106" t="s">
        <v>410</v>
      </c>
      <c r="E106" t="s">
        <v>411</v>
      </c>
    </row>
    <row r="107" spans="1:5" ht="12.75">
      <c r="A107" s="1" t="s">
        <v>440</v>
      </c>
      <c r="B107" s="2" t="s">
        <v>430</v>
      </c>
      <c r="C107" s="12">
        <v>0.09</v>
      </c>
      <c r="D107" s="13">
        <v>7.02</v>
      </c>
      <c r="E107" s="13">
        <v>0.63</v>
      </c>
    </row>
    <row r="108" spans="1:5" ht="12.75">
      <c r="A108" s="1" t="s">
        <v>441</v>
      </c>
      <c r="B108" s="2" t="s">
        <v>430</v>
      </c>
      <c r="C108" s="12">
        <v>0.9</v>
      </c>
      <c r="D108" s="13">
        <v>4.53</v>
      </c>
      <c r="E108" s="13">
        <v>4.08</v>
      </c>
    </row>
    <row r="109" spans="1:5" ht="12.75">
      <c r="A109" s="1" t="s">
        <v>414</v>
      </c>
      <c r="E109" s="13">
        <v>4.71</v>
      </c>
    </row>
    <row r="111" spans="1:5" ht="12.75">
      <c r="A111" s="1" t="s">
        <v>415</v>
      </c>
      <c r="E111" s="13">
        <v>4.71</v>
      </c>
    </row>
    <row r="112" spans="1:5" ht="12.75">
      <c r="A112" s="1" t="s">
        <v>416</v>
      </c>
      <c r="D112" s="14">
        <v>0.2599</v>
      </c>
      <c r="E112" s="13">
        <v>1.22</v>
      </c>
    </row>
    <row r="113" spans="1:5" ht="12.75">
      <c r="A113" s="1" t="s">
        <v>417</v>
      </c>
      <c r="E113" s="13">
        <v>5.93</v>
      </c>
    </row>
    <row r="114" ht="12.75">
      <c r="E114" s="13"/>
    </row>
    <row r="115" spans="1:5" ht="20.25">
      <c r="A115" s="15" t="s">
        <v>452</v>
      </c>
      <c r="E115" s="13"/>
    </row>
    <row r="116" spans="1:2" ht="12.75">
      <c r="A116" t="s">
        <v>453</v>
      </c>
      <c r="B116"/>
    </row>
    <row r="117" ht="12.75">
      <c r="A117" s="1" t="s">
        <v>454</v>
      </c>
    </row>
    <row r="119" spans="1:5" ht="12.75">
      <c r="A119" s="1" t="s">
        <v>428</v>
      </c>
      <c r="B119" s="2" t="s">
        <v>408</v>
      </c>
      <c r="C119" t="s">
        <v>409</v>
      </c>
      <c r="D119" t="s">
        <v>410</v>
      </c>
      <c r="E119" t="s">
        <v>411</v>
      </c>
    </row>
    <row r="120" spans="1:5" ht="12.75">
      <c r="A120" s="1" t="s">
        <v>440</v>
      </c>
      <c r="B120" s="2" t="s">
        <v>430</v>
      </c>
      <c r="C120" s="12">
        <v>0.09</v>
      </c>
      <c r="D120" s="13">
        <v>7.02</v>
      </c>
      <c r="E120" s="13">
        <v>0.63</v>
      </c>
    </row>
    <row r="121" spans="1:5" ht="12.75">
      <c r="A121" s="1" t="s">
        <v>441</v>
      </c>
      <c r="B121" s="2" t="s">
        <v>430</v>
      </c>
      <c r="C121" s="12">
        <v>0.6</v>
      </c>
      <c r="D121" s="13">
        <v>4.53</v>
      </c>
      <c r="E121" s="13">
        <v>2.72</v>
      </c>
    </row>
    <row r="122" spans="1:5" ht="12.75">
      <c r="A122" s="1" t="s">
        <v>414</v>
      </c>
      <c r="E122" s="13">
        <v>3.35</v>
      </c>
    </row>
    <row r="124" spans="1:5" ht="12.75">
      <c r="A124" s="1" t="s">
        <v>415</v>
      </c>
      <c r="E124" s="13">
        <v>3.35</v>
      </c>
    </row>
    <row r="125" spans="1:5" ht="12.75">
      <c r="A125" s="1" t="s">
        <v>416</v>
      </c>
      <c r="D125" s="14">
        <v>0.2599</v>
      </c>
      <c r="E125" s="13">
        <v>0.87</v>
      </c>
    </row>
    <row r="126" spans="1:5" ht="12.75">
      <c r="A126" s="1" t="s">
        <v>417</v>
      </c>
      <c r="E126" s="13">
        <v>4.22</v>
      </c>
    </row>
    <row r="127" ht="12.75">
      <c r="E127" s="13"/>
    </row>
    <row r="128" spans="1:5" ht="20.25">
      <c r="A128" s="15" t="s">
        <v>455</v>
      </c>
      <c r="E128" s="13"/>
    </row>
    <row r="129" spans="1:2" ht="12.75">
      <c r="A129" t="s">
        <v>456</v>
      </c>
      <c r="B129"/>
    </row>
    <row r="130" ht="12.75">
      <c r="A130" s="1" t="s">
        <v>457</v>
      </c>
    </row>
    <row r="132" spans="1:5" ht="12.75">
      <c r="A132" s="1" t="s">
        <v>428</v>
      </c>
      <c r="B132" s="2" t="s">
        <v>408</v>
      </c>
      <c r="C132" t="s">
        <v>409</v>
      </c>
      <c r="D132" t="s">
        <v>410</v>
      </c>
      <c r="E132" t="s">
        <v>411</v>
      </c>
    </row>
    <row r="133" spans="1:5" ht="12.75">
      <c r="A133" s="1" t="s">
        <v>458</v>
      </c>
      <c r="B133" s="2" t="s">
        <v>430</v>
      </c>
      <c r="C133" s="12">
        <v>0.15</v>
      </c>
      <c r="D133" s="13">
        <v>7.02</v>
      </c>
      <c r="E133" s="13">
        <v>1.05</v>
      </c>
    </row>
    <row r="134" spans="1:5" ht="12.75">
      <c r="A134" s="1" t="s">
        <v>441</v>
      </c>
      <c r="B134" s="2" t="s">
        <v>430</v>
      </c>
      <c r="C134" s="12">
        <v>0.4</v>
      </c>
      <c r="D134" s="13">
        <v>4.53</v>
      </c>
      <c r="E134" s="13">
        <v>1.81</v>
      </c>
    </row>
    <row r="135" spans="1:5" ht="12.75">
      <c r="A135" s="1" t="s">
        <v>414</v>
      </c>
      <c r="E135" s="13">
        <v>2.86</v>
      </c>
    </row>
    <row r="137" spans="1:5" ht="12.75">
      <c r="A137" s="1" t="s">
        <v>415</v>
      </c>
      <c r="E137" s="13">
        <v>2.86</v>
      </c>
    </row>
    <row r="138" spans="1:5" ht="12.75">
      <c r="A138" s="1" t="s">
        <v>416</v>
      </c>
      <c r="D138" s="14">
        <v>0.2599</v>
      </c>
      <c r="E138" s="13">
        <v>0.74</v>
      </c>
    </row>
    <row r="139" spans="1:5" ht="12.75">
      <c r="A139" s="1" t="s">
        <v>417</v>
      </c>
      <c r="E139" s="13">
        <v>3.6</v>
      </c>
    </row>
    <row r="140" ht="12.75">
      <c r="E140" s="13"/>
    </row>
    <row r="141" spans="1:5" ht="20.25">
      <c r="A141" s="15" t="s">
        <v>459</v>
      </c>
      <c r="E141" s="13"/>
    </row>
    <row r="142" spans="1:2" ht="12.75">
      <c r="A142" t="s">
        <v>460</v>
      </c>
      <c r="B142"/>
    </row>
    <row r="143" ht="12.75">
      <c r="A143" s="1" t="s">
        <v>454</v>
      </c>
    </row>
    <row r="145" spans="1:5" ht="12.75">
      <c r="A145" s="1" t="s">
        <v>428</v>
      </c>
      <c r="B145" s="2" t="s">
        <v>408</v>
      </c>
      <c r="C145" t="s">
        <v>409</v>
      </c>
      <c r="D145" t="s">
        <v>410</v>
      </c>
      <c r="E145" t="s">
        <v>411</v>
      </c>
    </row>
    <row r="146" spans="1:5" ht="12.75">
      <c r="A146" s="1" t="s">
        <v>440</v>
      </c>
      <c r="B146" s="2" t="s">
        <v>430</v>
      </c>
      <c r="C146" s="12">
        <v>0.09</v>
      </c>
      <c r="D146" s="13">
        <v>7.02</v>
      </c>
      <c r="E146" s="13">
        <v>0.63</v>
      </c>
    </row>
    <row r="147" spans="1:5" ht="12.75">
      <c r="A147" s="1" t="s">
        <v>441</v>
      </c>
      <c r="B147" s="2" t="s">
        <v>430</v>
      </c>
      <c r="C147" s="12">
        <v>0.6</v>
      </c>
      <c r="D147" s="13">
        <v>4.53</v>
      </c>
      <c r="E147" s="13">
        <v>2.72</v>
      </c>
    </row>
    <row r="148" spans="1:5" ht="12.75">
      <c r="A148" s="1" t="s">
        <v>414</v>
      </c>
      <c r="E148" s="13">
        <v>3.35</v>
      </c>
    </row>
    <row r="150" spans="1:5" ht="12.75">
      <c r="A150" s="1" t="s">
        <v>415</v>
      </c>
      <c r="E150" s="13">
        <v>3.35</v>
      </c>
    </row>
    <row r="151" spans="1:5" ht="12.75">
      <c r="A151" s="1" t="s">
        <v>416</v>
      </c>
      <c r="D151" s="14">
        <v>0.2599</v>
      </c>
      <c r="E151" s="13">
        <v>0.87</v>
      </c>
    </row>
    <row r="152" spans="1:5" ht="12.75">
      <c r="A152" s="1" t="s">
        <v>417</v>
      </c>
      <c r="E152" s="13">
        <v>4.22</v>
      </c>
    </row>
    <row r="153" ht="12.75">
      <c r="E153" s="13"/>
    </row>
    <row r="154" spans="1:5" ht="20.25">
      <c r="A154" s="15" t="s">
        <v>461</v>
      </c>
      <c r="E154" s="13"/>
    </row>
    <row r="155" spans="1:2" ht="12.75">
      <c r="A155" t="s">
        <v>462</v>
      </c>
      <c r="B155"/>
    </row>
    <row r="156" ht="12.75">
      <c r="A156" s="1" t="s">
        <v>444</v>
      </c>
    </row>
    <row r="158" spans="1:5" ht="12.75">
      <c r="A158" s="1" t="s">
        <v>428</v>
      </c>
      <c r="B158" s="2" t="s">
        <v>408</v>
      </c>
      <c r="C158" t="s">
        <v>409</v>
      </c>
      <c r="D158" t="s">
        <v>410</v>
      </c>
      <c r="E158" t="s">
        <v>411</v>
      </c>
    </row>
    <row r="159" spans="1:5" ht="12.75">
      <c r="A159" s="1" t="s">
        <v>440</v>
      </c>
      <c r="B159" s="2" t="s">
        <v>445</v>
      </c>
      <c r="C159" s="12">
        <v>1</v>
      </c>
      <c r="D159" s="13">
        <v>50</v>
      </c>
      <c r="E159" s="13">
        <v>50</v>
      </c>
    </row>
    <row r="160" spans="1:5" ht="12.75">
      <c r="A160" s="1" t="s">
        <v>441</v>
      </c>
      <c r="B160" s="2" t="s">
        <v>445</v>
      </c>
      <c r="C160" s="12">
        <v>1</v>
      </c>
      <c r="D160" s="13">
        <v>50</v>
      </c>
      <c r="E160" s="13">
        <v>50</v>
      </c>
    </row>
    <row r="161" spans="1:5" ht="12.75">
      <c r="A161" s="1" t="s">
        <v>414</v>
      </c>
      <c r="E161" s="13">
        <v>100</v>
      </c>
    </row>
    <row r="163" spans="1:5" ht="12.75">
      <c r="A163" s="1" t="s">
        <v>415</v>
      </c>
      <c r="E163" s="13">
        <v>100</v>
      </c>
    </row>
    <row r="164" spans="1:5" ht="12.75">
      <c r="A164" s="1" t="s">
        <v>416</v>
      </c>
      <c r="D164" s="14">
        <v>0.2599</v>
      </c>
      <c r="E164" s="13">
        <v>25.99</v>
      </c>
    </row>
    <row r="165" spans="1:5" ht="12.75">
      <c r="A165" s="1" t="s">
        <v>417</v>
      </c>
      <c r="E165" s="13">
        <v>125.99</v>
      </c>
    </row>
    <row r="166" ht="12.75">
      <c r="E166" s="13"/>
    </row>
    <row r="167" spans="1:2" s="17" customFormat="1" ht="20.25">
      <c r="A167" s="10" t="s">
        <v>463</v>
      </c>
      <c r="B167" s="16"/>
    </row>
    <row r="168" spans="1:2" ht="12.75">
      <c r="A168" t="s">
        <v>464</v>
      </c>
      <c r="B168"/>
    </row>
    <row r="169" ht="12.75">
      <c r="A169" s="1" t="s">
        <v>465</v>
      </c>
    </row>
    <row r="171" spans="1:5" ht="12.75">
      <c r="A171" s="1" t="s">
        <v>428</v>
      </c>
      <c r="B171" s="2" t="s">
        <v>408</v>
      </c>
      <c r="C171" t="s">
        <v>409</v>
      </c>
      <c r="D171" t="s">
        <v>410</v>
      </c>
      <c r="E171" t="s">
        <v>411</v>
      </c>
    </row>
    <row r="172" spans="1:5" ht="12.75">
      <c r="A172" s="1" t="s">
        <v>458</v>
      </c>
      <c r="B172" s="2" t="s">
        <v>430</v>
      </c>
      <c r="C172" s="12">
        <v>0.45</v>
      </c>
      <c r="D172" s="13">
        <v>7.02</v>
      </c>
      <c r="E172" s="13">
        <v>3.16</v>
      </c>
    </row>
    <row r="173" spans="1:5" ht="12.75">
      <c r="A173" s="1" t="s">
        <v>441</v>
      </c>
      <c r="B173" s="2" t="s">
        <v>430</v>
      </c>
      <c r="C173" s="12">
        <v>0.45</v>
      </c>
      <c r="D173" s="13">
        <v>4.53</v>
      </c>
      <c r="E173" s="13">
        <v>2.04</v>
      </c>
    </row>
    <row r="174" spans="1:5" ht="12.75">
      <c r="A174" s="1" t="s">
        <v>414</v>
      </c>
      <c r="E174" s="13">
        <v>5.2</v>
      </c>
    </row>
    <row r="176" spans="1:5" ht="12.75">
      <c r="A176" s="1" t="s">
        <v>433</v>
      </c>
      <c r="B176" s="2" t="s">
        <v>408</v>
      </c>
      <c r="C176" t="s">
        <v>409</v>
      </c>
      <c r="D176" t="s">
        <v>410</v>
      </c>
      <c r="E176" t="s">
        <v>411</v>
      </c>
    </row>
    <row r="177" spans="1:5" ht="12.75">
      <c r="A177" s="1" t="s">
        <v>466</v>
      </c>
      <c r="B177" s="2" t="s">
        <v>467</v>
      </c>
      <c r="C177" s="12">
        <v>1.5</v>
      </c>
      <c r="D177" s="13">
        <v>3.99</v>
      </c>
      <c r="E177" s="13">
        <v>5.99</v>
      </c>
    </row>
    <row r="178" spans="1:5" ht="12.75">
      <c r="A178" s="1" t="s">
        <v>468</v>
      </c>
      <c r="B178" s="2" t="s">
        <v>469</v>
      </c>
      <c r="C178" s="12">
        <v>0.0011</v>
      </c>
      <c r="D178" s="13">
        <v>19.52</v>
      </c>
      <c r="E178" s="13">
        <v>0.02</v>
      </c>
    </row>
    <row r="179" spans="1:5" ht="12.75">
      <c r="A179" s="1" t="s">
        <v>470</v>
      </c>
      <c r="B179" s="2" t="s">
        <v>469</v>
      </c>
      <c r="C179" s="12">
        <v>0.0005</v>
      </c>
      <c r="D179" s="13">
        <v>23.12</v>
      </c>
      <c r="E179" s="13">
        <v>0.01</v>
      </c>
    </row>
    <row r="180" spans="1:5" ht="12.75">
      <c r="A180" s="1" t="s">
        <v>414</v>
      </c>
      <c r="E180" s="13">
        <v>6.02</v>
      </c>
    </row>
    <row r="182" spans="1:5" ht="12.75">
      <c r="A182" s="1" t="s">
        <v>415</v>
      </c>
      <c r="E182" s="13">
        <v>11.22</v>
      </c>
    </row>
    <row r="183" spans="1:5" ht="12.75">
      <c r="A183" s="1" t="s">
        <v>416</v>
      </c>
      <c r="D183" s="14">
        <v>0.2599</v>
      </c>
      <c r="E183" s="13">
        <v>2.92</v>
      </c>
    </row>
    <row r="184" spans="1:5" ht="12.75">
      <c r="A184" s="1" t="s">
        <v>417</v>
      </c>
      <c r="E184" s="13">
        <v>14.14</v>
      </c>
    </row>
    <row r="185" ht="12.75">
      <c r="E185" s="13"/>
    </row>
    <row r="186" spans="1:2" s="17" customFormat="1" ht="20.25">
      <c r="A186" s="10" t="s">
        <v>471</v>
      </c>
      <c r="B186" s="16"/>
    </row>
    <row r="187" spans="1:2" ht="12.75">
      <c r="A187" t="s">
        <v>472</v>
      </c>
      <c r="B187"/>
    </row>
    <row r="188" ht="12.75">
      <c r="A188" s="1" t="s">
        <v>473</v>
      </c>
    </row>
    <row r="190" spans="1:5" ht="12.75">
      <c r="A190" s="1" t="s">
        <v>428</v>
      </c>
      <c r="B190" s="2" t="s">
        <v>408</v>
      </c>
      <c r="C190" t="s">
        <v>409</v>
      </c>
      <c r="D190" t="s">
        <v>410</v>
      </c>
      <c r="E190" t="s">
        <v>411</v>
      </c>
    </row>
    <row r="191" spans="1:5" ht="12.75">
      <c r="A191" s="1" t="s">
        <v>458</v>
      </c>
      <c r="B191" s="2" t="s">
        <v>430</v>
      </c>
      <c r="C191" s="12">
        <v>0.18</v>
      </c>
      <c r="D191" s="13">
        <v>7.02</v>
      </c>
      <c r="E191" s="13">
        <v>1.26</v>
      </c>
    </row>
    <row r="192" spans="1:5" ht="12.75">
      <c r="A192" s="1" t="s">
        <v>441</v>
      </c>
      <c r="B192" s="2" t="s">
        <v>430</v>
      </c>
      <c r="C192" s="12">
        <v>0.18</v>
      </c>
      <c r="D192" s="13">
        <v>4.53</v>
      </c>
      <c r="E192" s="13">
        <v>0.82</v>
      </c>
    </row>
    <row r="193" spans="1:5" ht="12.75">
      <c r="A193" s="1" t="s">
        <v>414</v>
      </c>
      <c r="E193" s="13">
        <v>2.08</v>
      </c>
    </row>
    <row r="195" spans="1:5" ht="12.75">
      <c r="A195" s="1" t="s">
        <v>433</v>
      </c>
      <c r="B195" s="2" t="s">
        <v>408</v>
      </c>
      <c r="C195" t="s">
        <v>409</v>
      </c>
      <c r="D195" t="s">
        <v>410</v>
      </c>
      <c r="E195" t="s">
        <v>411</v>
      </c>
    </row>
    <row r="196" spans="1:5" ht="12.75">
      <c r="A196" s="1" t="s">
        <v>474</v>
      </c>
      <c r="B196" s="2" t="s">
        <v>475</v>
      </c>
      <c r="C196" s="12">
        <v>1.5</v>
      </c>
      <c r="D196" s="13">
        <v>1.35</v>
      </c>
      <c r="E196" s="13">
        <v>2.03</v>
      </c>
    </row>
    <row r="197" spans="1:5" ht="12.75">
      <c r="A197" s="1" t="s">
        <v>468</v>
      </c>
      <c r="B197" s="2" t="s">
        <v>469</v>
      </c>
      <c r="C197" s="12">
        <v>0.0011</v>
      </c>
      <c r="D197" s="13">
        <v>19.52</v>
      </c>
      <c r="E197" s="13">
        <v>0.02</v>
      </c>
    </row>
    <row r="198" spans="1:5" ht="12.75">
      <c r="A198" s="1" t="s">
        <v>470</v>
      </c>
      <c r="B198" s="2" t="s">
        <v>469</v>
      </c>
      <c r="C198" s="12">
        <v>0.0005</v>
      </c>
      <c r="D198" s="13">
        <v>23.12</v>
      </c>
      <c r="E198" s="13">
        <v>0.01</v>
      </c>
    </row>
    <row r="199" spans="1:5" ht="12.75">
      <c r="A199" s="1" t="s">
        <v>414</v>
      </c>
      <c r="E199" s="13">
        <v>2.06</v>
      </c>
    </row>
    <row r="201" spans="1:5" ht="12.75">
      <c r="A201" s="1" t="s">
        <v>415</v>
      </c>
      <c r="E201" s="13">
        <v>4.14</v>
      </c>
    </row>
    <row r="202" spans="1:5" ht="12.75">
      <c r="A202" s="1" t="s">
        <v>416</v>
      </c>
      <c r="D202" s="14">
        <v>0.2599</v>
      </c>
      <c r="E202" s="13">
        <v>1.08</v>
      </c>
    </row>
    <row r="203" spans="1:5" ht="12.75">
      <c r="A203" s="1" t="s">
        <v>417</v>
      </c>
      <c r="E203" s="13">
        <v>5.22</v>
      </c>
    </row>
    <row r="204" ht="12.75">
      <c r="E204" s="13"/>
    </row>
    <row r="205" spans="1:2" s="17" customFormat="1" ht="20.25">
      <c r="A205" s="10" t="s">
        <v>476</v>
      </c>
      <c r="B205" s="16"/>
    </row>
    <row r="206" spans="1:2" ht="12.75">
      <c r="A206" t="s">
        <v>477</v>
      </c>
      <c r="B206"/>
    </row>
    <row r="207" ht="12.75">
      <c r="A207" s="1" t="s">
        <v>478</v>
      </c>
    </row>
    <row r="209" spans="1:5" ht="12.75">
      <c r="A209" s="1" t="s">
        <v>428</v>
      </c>
      <c r="B209" s="2" t="s">
        <v>408</v>
      </c>
      <c r="C209" t="s">
        <v>409</v>
      </c>
      <c r="D209" t="s">
        <v>410</v>
      </c>
      <c r="E209" t="s">
        <v>411</v>
      </c>
    </row>
    <row r="210" spans="1:5" ht="12.75">
      <c r="A210" s="1" t="s">
        <v>479</v>
      </c>
      <c r="B210" s="2" t="s">
        <v>430</v>
      </c>
      <c r="C210" s="12">
        <v>0.45</v>
      </c>
      <c r="D210" s="13">
        <v>7.02</v>
      </c>
      <c r="E210" s="13">
        <v>3.16</v>
      </c>
    </row>
    <row r="211" spans="1:5" ht="12.75">
      <c r="A211" s="1" t="s">
        <v>441</v>
      </c>
      <c r="B211" s="2" t="s">
        <v>430</v>
      </c>
      <c r="C211" s="12">
        <v>0.45</v>
      </c>
      <c r="D211" s="13">
        <v>4.53</v>
      </c>
      <c r="E211" s="13">
        <v>2.04</v>
      </c>
    </row>
    <row r="212" spans="1:5" ht="12.75">
      <c r="A212" s="1" t="s">
        <v>414</v>
      </c>
      <c r="E212" s="13">
        <v>5.2</v>
      </c>
    </row>
    <row r="214" spans="1:5" ht="12.75">
      <c r="A214" s="1" t="s">
        <v>433</v>
      </c>
      <c r="B214" s="2" t="s">
        <v>408</v>
      </c>
      <c r="C214" t="s">
        <v>409</v>
      </c>
      <c r="D214" t="s">
        <v>410</v>
      </c>
      <c r="E214" t="s">
        <v>411</v>
      </c>
    </row>
    <row r="215" spans="1:5" ht="12.75">
      <c r="A215" s="1" t="s">
        <v>480</v>
      </c>
      <c r="B215" s="2" t="s">
        <v>467</v>
      </c>
      <c r="C215" s="12">
        <v>1.1</v>
      </c>
      <c r="D215" s="13">
        <v>4.13</v>
      </c>
      <c r="E215" s="13">
        <v>4.54</v>
      </c>
    </row>
    <row r="216" spans="1:5" ht="12.75">
      <c r="A216" s="1" t="s">
        <v>414</v>
      </c>
      <c r="E216" s="13">
        <v>4.54</v>
      </c>
    </row>
    <row r="218" spans="1:5" ht="12.75">
      <c r="A218" s="1" t="s">
        <v>415</v>
      </c>
      <c r="E218" s="13">
        <v>9.74</v>
      </c>
    </row>
    <row r="219" spans="1:5" ht="12.75">
      <c r="A219" s="1" t="s">
        <v>416</v>
      </c>
      <c r="D219" s="14">
        <v>0.2599</v>
      </c>
      <c r="E219" s="13">
        <v>2.53</v>
      </c>
    </row>
    <row r="220" spans="1:5" ht="12.75">
      <c r="A220" s="1" t="s">
        <v>417</v>
      </c>
      <c r="E220" s="13">
        <v>12.27</v>
      </c>
    </row>
    <row r="221" ht="12.75">
      <c r="E221" s="13"/>
    </row>
    <row r="222" spans="1:2" s="17" customFormat="1" ht="20.25">
      <c r="A222" s="10" t="s">
        <v>481</v>
      </c>
      <c r="B222" s="16"/>
    </row>
    <row r="223" spans="1:2" ht="12.75">
      <c r="A223" t="s">
        <v>536</v>
      </c>
      <c r="B223"/>
    </row>
    <row r="224" ht="12.75">
      <c r="A224" s="1" t="s">
        <v>478</v>
      </c>
    </row>
    <row r="226" spans="1:5" ht="12.75">
      <c r="A226" s="1" t="s">
        <v>428</v>
      </c>
      <c r="B226" s="2" t="s">
        <v>408</v>
      </c>
      <c r="C226" t="s">
        <v>409</v>
      </c>
      <c r="D226" t="s">
        <v>410</v>
      </c>
      <c r="E226" t="s">
        <v>411</v>
      </c>
    </row>
    <row r="227" spans="1:5" ht="12.75">
      <c r="A227" s="1" t="s">
        <v>479</v>
      </c>
      <c r="B227" s="2" t="s">
        <v>430</v>
      </c>
      <c r="C227" s="12">
        <v>0.15</v>
      </c>
      <c r="D227" s="13">
        <v>7.02</v>
      </c>
      <c r="E227" s="13">
        <v>1.05</v>
      </c>
    </row>
    <row r="228" spans="1:5" ht="12.75">
      <c r="A228" s="1" t="s">
        <v>441</v>
      </c>
      <c r="B228" s="2" t="s">
        <v>430</v>
      </c>
      <c r="C228" s="12">
        <v>0.15</v>
      </c>
      <c r="D228" s="13">
        <v>4.53</v>
      </c>
      <c r="E228" s="13">
        <v>0.68</v>
      </c>
    </row>
    <row r="229" spans="1:5" ht="12.75">
      <c r="A229" s="1" t="s">
        <v>414</v>
      </c>
      <c r="E229" s="13">
        <v>1.73</v>
      </c>
    </row>
    <row r="231" spans="1:5" ht="12.75">
      <c r="A231" s="1" t="s">
        <v>433</v>
      </c>
      <c r="B231" s="2" t="s">
        <v>408</v>
      </c>
      <c r="C231" t="s">
        <v>409</v>
      </c>
      <c r="D231" t="s">
        <v>410</v>
      </c>
      <c r="E231" t="s">
        <v>411</v>
      </c>
    </row>
    <row r="232" spans="1:5" ht="12.75">
      <c r="A232" s="1" t="s">
        <v>537</v>
      </c>
      <c r="B232" s="2" t="s">
        <v>475</v>
      </c>
      <c r="C232" s="12">
        <v>1</v>
      </c>
      <c r="D232" s="13">
        <v>4.33</v>
      </c>
      <c r="E232" s="13">
        <v>4.33</v>
      </c>
    </row>
    <row r="233" spans="1:5" ht="12.75">
      <c r="A233" s="1" t="s">
        <v>414</v>
      </c>
      <c r="E233" s="13">
        <v>4.33</v>
      </c>
    </row>
    <row r="235" spans="1:5" ht="12.75">
      <c r="A235" s="1" t="s">
        <v>415</v>
      </c>
      <c r="E235" s="13">
        <v>6.06</v>
      </c>
    </row>
    <row r="236" spans="1:5" ht="12.75">
      <c r="A236" s="1" t="s">
        <v>416</v>
      </c>
      <c r="D236" s="14">
        <v>0.2599</v>
      </c>
      <c r="E236" s="13">
        <v>1.57</v>
      </c>
    </row>
    <row r="237" spans="1:5" ht="12.75">
      <c r="A237" s="1" t="s">
        <v>417</v>
      </c>
      <c r="E237" s="13">
        <v>7.63</v>
      </c>
    </row>
    <row r="238" ht="12.75">
      <c r="E238" s="13"/>
    </row>
    <row r="239" spans="1:2" s="17" customFormat="1" ht="20.25">
      <c r="A239" s="10" t="s">
        <v>538</v>
      </c>
      <c r="B239" s="16"/>
    </row>
    <row r="240" spans="1:2" ht="12.75">
      <c r="A240" t="s">
        <v>539</v>
      </c>
      <c r="B240"/>
    </row>
    <row r="241" ht="12.75">
      <c r="A241" s="1" t="s">
        <v>478</v>
      </c>
    </row>
    <row r="243" spans="1:5" ht="12.75">
      <c r="A243" s="1" t="s">
        <v>428</v>
      </c>
      <c r="B243" s="2" t="s">
        <v>408</v>
      </c>
      <c r="C243" t="s">
        <v>409</v>
      </c>
      <c r="D243" t="s">
        <v>410</v>
      </c>
      <c r="E243" t="s">
        <v>411</v>
      </c>
    </row>
    <row r="244" spans="1:5" ht="12.75">
      <c r="A244" s="1" t="s">
        <v>479</v>
      </c>
      <c r="B244" s="2" t="s">
        <v>430</v>
      </c>
      <c r="C244" s="12">
        <v>0.11</v>
      </c>
      <c r="D244" s="13">
        <v>7.02</v>
      </c>
      <c r="E244" s="13">
        <v>0.77</v>
      </c>
    </row>
    <row r="245" spans="1:5" ht="12.75">
      <c r="A245" s="1" t="s">
        <v>441</v>
      </c>
      <c r="B245" s="2" t="s">
        <v>430</v>
      </c>
      <c r="C245" s="12">
        <v>0.11</v>
      </c>
      <c r="D245" s="13">
        <v>4.53</v>
      </c>
      <c r="E245" s="13">
        <v>0.5</v>
      </c>
    </row>
    <row r="246" spans="1:5" ht="12.75">
      <c r="A246" s="1" t="s">
        <v>414</v>
      </c>
      <c r="E246" s="13">
        <v>1.27</v>
      </c>
    </row>
    <row r="248" spans="1:5" ht="12.75">
      <c r="A248" s="1" t="s">
        <v>433</v>
      </c>
      <c r="B248" s="2" t="s">
        <v>408</v>
      </c>
      <c r="C248" t="s">
        <v>409</v>
      </c>
      <c r="D248" t="s">
        <v>410</v>
      </c>
      <c r="E248" t="s">
        <v>411</v>
      </c>
    </row>
    <row r="249" spans="1:5" ht="12.75">
      <c r="A249" s="1" t="s">
        <v>540</v>
      </c>
      <c r="B249" s="2" t="s">
        <v>475</v>
      </c>
      <c r="C249" s="12">
        <v>1.02</v>
      </c>
      <c r="D249" s="13">
        <v>0.65</v>
      </c>
      <c r="E249" s="13">
        <v>0.66</v>
      </c>
    </row>
    <row r="250" spans="1:5" ht="12.75">
      <c r="A250" s="1" t="s">
        <v>414</v>
      </c>
      <c r="E250" s="13">
        <v>0.66</v>
      </c>
    </row>
    <row r="252" spans="1:5" ht="12.75">
      <c r="A252" s="1" t="s">
        <v>415</v>
      </c>
      <c r="E252" s="13">
        <v>1.93</v>
      </c>
    </row>
    <row r="253" spans="1:5" ht="12.75">
      <c r="A253" s="1" t="s">
        <v>416</v>
      </c>
      <c r="D253" s="14">
        <v>0.2599</v>
      </c>
      <c r="E253" s="13">
        <v>0.5</v>
      </c>
    </row>
    <row r="254" spans="1:5" ht="12.75">
      <c r="A254" s="1" t="s">
        <v>417</v>
      </c>
      <c r="E254" s="13">
        <v>2.43</v>
      </c>
    </row>
    <row r="255" ht="12.75">
      <c r="E255" s="13"/>
    </row>
    <row r="256" spans="1:2" s="17" customFormat="1" ht="20.25">
      <c r="A256" s="10" t="s">
        <v>543</v>
      </c>
      <c r="B256" s="16"/>
    </row>
    <row r="257" spans="1:5" ht="76.5" customHeight="1">
      <c r="A257" s="240" t="s">
        <v>544</v>
      </c>
      <c r="B257" s="240"/>
      <c r="C257" s="240"/>
      <c r="D257" s="240"/>
      <c r="E257" s="240"/>
    </row>
    <row r="258" ht="12.75">
      <c r="A258" s="1" t="s">
        <v>439</v>
      </c>
    </row>
    <row r="260" spans="1:5" ht="12.75">
      <c r="A260" s="1" t="s">
        <v>428</v>
      </c>
      <c r="B260" s="2" t="s">
        <v>408</v>
      </c>
      <c r="C260" t="s">
        <v>409</v>
      </c>
      <c r="D260" t="s">
        <v>410</v>
      </c>
      <c r="E260" t="s">
        <v>411</v>
      </c>
    </row>
    <row r="261" spans="1:5" ht="12.75">
      <c r="A261" s="1" t="s">
        <v>479</v>
      </c>
      <c r="B261" s="2" t="s">
        <v>430</v>
      </c>
      <c r="C261" s="12">
        <v>1.1</v>
      </c>
      <c r="D261" s="13">
        <v>7.02</v>
      </c>
      <c r="E261" s="13">
        <v>7.72</v>
      </c>
    </row>
    <row r="262" spans="1:5" ht="12.75">
      <c r="A262" s="1" t="s">
        <v>441</v>
      </c>
      <c r="B262" s="2" t="s">
        <v>430</v>
      </c>
      <c r="C262" s="12">
        <v>1.1</v>
      </c>
      <c r="D262" s="13">
        <v>4.53</v>
      </c>
      <c r="E262" s="13">
        <v>4.98</v>
      </c>
    </row>
    <row r="263" spans="1:5" ht="12.75">
      <c r="A263" s="1" t="s">
        <v>414</v>
      </c>
      <c r="E263" s="13">
        <v>12.7</v>
      </c>
    </row>
    <row r="265" spans="1:5" ht="12.75">
      <c r="A265" s="1" t="s">
        <v>433</v>
      </c>
      <c r="B265" s="2" t="s">
        <v>408</v>
      </c>
      <c r="C265" t="s">
        <v>409</v>
      </c>
      <c r="D265" t="s">
        <v>410</v>
      </c>
      <c r="E265" t="s">
        <v>411</v>
      </c>
    </row>
    <row r="266" spans="1:5" ht="12.75">
      <c r="A266" s="1" t="s">
        <v>545</v>
      </c>
      <c r="B266" s="2" t="s">
        <v>475</v>
      </c>
      <c r="C266" s="12">
        <v>1</v>
      </c>
      <c r="D266" s="13">
        <v>65</v>
      </c>
      <c r="E266" s="13">
        <v>65</v>
      </c>
    </row>
    <row r="267" spans="1:5" ht="12.75">
      <c r="A267" s="1" t="s">
        <v>414</v>
      </c>
      <c r="E267" s="13">
        <v>65</v>
      </c>
    </row>
    <row r="269" spans="1:5" ht="12.75">
      <c r="A269" s="1" t="s">
        <v>415</v>
      </c>
      <c r="E269" s="13">
        <v>77.7</v>
      </c>
    </row>
    <row r="270" spans="1:5" ht="12.75">
      <c r="A270" s="1" t="s">
        <v>416</v>
      </c>
      <c r="D270" s="14">
        <v>0.2599</v>
      </c>
      <c r="E270" s="13">
        <v>20.19</v>
      </c>
    </row>
    <row r="271" spans="1:5" ht="12.75">
      <c r="A271" s="1" t="s">
        <v>417</v>
      </c>
      <c r="E271" s="13">
        <v>97.89</v>
      </c>
    </row>
    <row r="272" ht="12.75">
      <c r="E272" s="13"/>
    </row>
    <row r="273" spans="1:2" s="17" customFormat="1" ht="20.25">
      <c r="A273" s="10" t="s">
        <v>546</v>
      </c>
      <c r="B273" s="16"/>
    </row>
    <row r="274" spans="1:2" ht="12.75">
      <c r="A274" t="s">
        <v>547</v>
      </c>
      <c r="B274"/>
    </row>
    <row r="275" ht="12.75">
      <c r="A275" s="1" t="s">
        <v>473</v>
      </c>
    </row>
    <row r="277" spans="1:5" ht="12.75">
      <c r="A277" s="1" t="s">
        <v>428</v>
      </c>
      <c r="B277" s="2" t="s">
        <v>408</v>
      </c>
      <c r="C277" t="s">
        <v>409</v>
      </c>
      <c r="D277" t="s">
        <v>410</v>
      </c>
      <c r="E277" t="s">
        <v>411</v>
      </c>
    </row>
    <row r="278" spans="1:5" ht="12.75">
      <c r="A278" s="1" t="s">
        <v>479</v>
      </c>
      <c r="B278" s="2" t="s">
        <v>430</v>
      </c>
      <c r="C278" s="12">
        <v>0.21</v>
      </c>
      <c r="D278" s="13">
        <v>7.02</v>
      </c>
      <c r="E278" s="13">
        <v>1.47</v>
      </c>
    </row>
    <row r="279" spans="1:5" ht="12.75">
      <c r="A279" s="1" t="s">
        <v>441</v>
      </c>
      <c r="B279" s="2" t="s">
        <v>430</v>
      </c>
      <c r="C279" s="12">
        <v>0.21</v>
      </c>
      <c r="D279" s="13">
        <v>4.53</v>
      </c>
      <c r="E279" s="13">
        <v>0.95</v>
      </c>
    </row>
    <row r="280" spans="1:5" ht="12.75">
      <c r="A280" s="1" t="s">
        <v>414</v>
      </c>
      <c r="E280" s="13">
        <v>2.42</v>
      </c>
    </row>
    <row r="282" spans="1:5" ht="12.75">
      <c r="A282" s="1" t="s">
        <v>433</v>
      </c>
      <c r="B282" s="2" t="s">
        <v>408</v>
      </c>
      <c r="C282" t="s">
        <v>409</v>
      </c>
      <c r="D282" t="s">
        <v>410</v>
      </c>
      <c r="E282" t="s">
        <v>411</v>
      </c>
    </row>
    <row r="283" spans="1:5" ht="12.75">
      <c r="A283" s="1" t="s">
        <v>548</v>
      </c>
      <c r="B283" s="2" t="s">
        <v>475</v>
      </c>
      <c r="C283" s="12">
        <v>1</v>
      </c>
      <c r="D283" s="13">
        <v>4.23</v>
      </c>
      <c r="E283" s="13">
        <v>4.23</v>
      </c>
    </row>
    <row r="284" spans="1:5" ht="12.75">
      <c r="A284" s="1" t="s">
        <v>414</v>
      </c>
      <c r="E284" s="13">
        <v>4.23</v>
      </c>
    </row>
    <row r="286" spans="1:5" ht="12.75">
      <c r="A286" s="1" t="s">
        <v>415</v>
      </c>
      <c r="E286" s="13">
        <v>6.65</v>
      </c>
    </row>
    <row r="287" spans="1:5" ht="12.75">
      <c r="A287" s="1" t="s">
        <v>416</v>
      </c>
      <c r="D287" s="14">
        <v>0.2599</v>
      </c>
      <c r="E287" s="13">
        <v>1.73</v>
      </c>
    </row>
    <row r="288" spans="1:5" ht="12.75">
      <c r="A288" s="1" t="s">
        <v>417</v>
      </c>
      <c r="E288" s="13">
        <v>8.38</v>
      </c>
    </row>
    <row r="289" ht="12.75">
      <c r="E289" s="13"/>
    </row>
    <row r="290" spans="1:5" ht="20.25">
      <c r="A290" s="15" t="s">
        <v>0</v>
      </c>
      <c r="E290" s="13"/>
    </row>
    <row r="291" spans="1:2" ht="12.75">
      <c r="A291" t="s">
        <v>1</v>
      </c>
      <c r="B291"/>
    </row>
    <row r="292" ht="12.75">
      <c r="A292" s="1" t="s">
        <v>444</v>
      </c>
    </row>
    <row r="294" spans="1:5" ht="12.75">
      <c r="A294" s="1" t="s">
        <v>2</v>
      </c>
      <c r="B294" s="2" t="s">
        <v>408</v>
      </c>
      <c r="C294" t="s">
        <v>409</v>
      </c>
      <c r="D294" t="s">
        <v>410</v>
      </c>
      <c r="E294" t="s">
        <v>411</v>
      </c>
    </row>
    <row r="295" spans="1:5" ht="12.75">
      <c r="A295" s="1" t="s">
        <v>3</v>
      </c>
      <c r="B295" s="2" t="s">
        <v>445</v>
      </c>
      <c r="C295" s="12">
        <v>1</v>
      </c>
      <c r="D295" s="13">
        <v>236</v>
      </c>
      <c r="E295" s="13">
        <v>236</v>
      </c>
    </row>
    <row r="296" spans="1:5" ht="12.75">
      <c r="A296" s="1" t="s">
        <v>414</v>
      </c>
      <c r="E296" s="13">
        <v>236</v>
      </c>
    </row>
    <row r="298" spans="1:5" ht="12.75">
      <c r="A298" s="1" t="s">
        <v>415</v>
      </c>
      <c r="E298" s="13">
        <v>236</v>
      </c>
    </row>
    <row r="299" spans="1:5" ht="12.75">
      <c r="A299" s="1" t="s">
        <v>416</v>
      </c>
      <c r="D299" s="14">
        <v>0.2599</v>
      </c>
      <c r="E299" s="13">
        <v>61.34</v>
      </c>
    </row>
    <row r="300" spans="1:5" ht="12.75">
      <c r="A300" s="1" t="s">
        <v>417</v>
      </c>
      <c r="E300" s="13">
        <v>297.34</v>
      </c>
    </row>
    <row r="301" ht="12.75">
      <c r="E301" s="13"/>
    </row>
    <row r="302" spans="1:5" ht="20.25">
      <c r="A302" s="15" t="s">
        <v>4</v>
      </c>
      <c r="E302" s="13"/>
    </row>
    <row r="303" spans="1:2" ht="12.75">
      <c r="A303" t="s">
        <v>5</v>
      </c>
      <c r="B303"/>
    </row>
    <row r="304" ht="12.75">
      <c r="A304" s="1" t="s">
        <v>6</v>
      </c>
    </row>
    <row r="306" spans="1:5" ht="12.75">
      <c r="A306" s="1" t="s">
        <v>428</v>
      </c>
      <c r="B306" s="2" t="s">
        <v>408</v>
      </c>
      <c r="C306" t="s">
        <v>409</v>
      </c>
      <c r="D306" t="s">
        <v>410</v>
      </c>
      <c r="E306" t="s">
        <v>411</v>
      </c>
    </row>
    <row r="307" spans="1:5" ht="12.75">
      <c r="A307" s="1" t="s">
        <v>440</v>
      </c>
      <c r="B307" s="2" t="s">
        <v>430</v>
      </c>
      <c r="C307" s="12">
        <v>0.25</v>
      </c>
      <c r="D307" s="13">
        <v>7.02</v>
      </c>
      <c r="E307" s="13">
        <v>1.76</v>
      </c>
    </row>
    <row r="308" spans="1:5" ht="12.75">
      <c r="A308" s="1" t="s">
        <v>441</v>
      </c>
      <c r="B308" s="2" t="s">
        <v>430</v>
      </c>
      <c r="C308" s="12">
        <v>0.55</v>
      </c>
      <c r="D308" s="13">
        <v>4.53</v>
      </c>
      <c r="E308" s="13">
        <v>2.49</v>
      </c>
    </row>
    <row r="309" spans="1:5" ht="12.75">
      <c r="A309" s="1" t="s">
        <v>414</v>
      </c>
      <c r="E309" s="13">
        <v>4.25</v>
      </c>
    </row>
    <row r="311" spans="1:5" ht="12.75">
      <c r="A311" s="1" t="s">
        <v>433</v>
      </c>
      <c r="B311" s="2" t="s">
        <v>408</v>
      </c>
      <c r="C311" t="s">
        <v>409</v>
      </c>
      <c r="D311" t="s">
        <v>410</v>
      </c>
      <c r="E311" t="s">
        <v>411</v>
      </c>
    </row>
    <row r="312" spans="1:5" ht="12.75">
      <c r="A312" s="1" t="s">
        <v>7</v>
      </c>
      <c r="B312" s="2" t="s">
        <v>8</v>
      </c>
      <c r="C312" s="12">
        <v>14.58</v>
      </c>
      <c r="D312" s="13">
        <v>0.22</v>
      </c>
      <c r="E312" s="13">
        <v>3.21</v>
      </c>
    </row>
    <row r="313" spans="1:5" ht="12.75">
      <c r="A313" s="1" t="s">
        <v>9</v>
      </c>
      <c r="B313" s="2" t="s">
        <v>10</v>
      </c>
      <c r="C313" s="12">
        <v>0.036500000000000005</v>
      </c>
      <c r="D313" s="13">
        <v>53.74</v>
      </c>
      <c r="E313" s="13">
        <v>1.96</v>
      </c>
    </row>
    <row r="314" spans="1:5" ht="12.75">
      <c r="A314" s="1" t="s">
        <v>414</v>
      </c>
      <c r="E314" s="13">
        <v>5.17</v>
      </c>
    </row>
    <row r="316" spans="1:5" ht="12.75">
      <c r="A316" s="1" t="s">
        <v>415</v>
      </c>
      <c r="E316" s="13">
        <v>9.42</v>
      </c>
    </row>
    <row r="317" spans="1:5" ht="12.75">
      <c r="A317" s="1" t="s">
        <v>416</v>
      </c>
      <c r="D317" s="14">
        <v>0.2599</v>
      </c>
      <c r="E317" s="13">
        <v>2.45</v>
      </c>
    </row>
    <row r="318" spans="1:5" ht="12.75">
      <c r="A318" s="1" t="s">
        <v>417</v>
      </c>
      <c r="E318" s="13">
        <v>11.87</v>
      </c>
    </row>
    <row r="319" ht="12.75">
      <c r="E319" s="13"/>
    </row>
    <row r="320" spans="1:5" ht="20.25">
      <c r="A320" s="15" t="s">
        <v>11</v>
      </c>
      <c r="E320" s="13"/>
    </row>
    <row r="321" spans="1:2" ht="12.75">
      <c r="A321" t="s">
        <v>12</v>
      </c>
      <c r="B321"/>
    </row>
    <row r="322" ht="12.75">
      <c r="A322" s="1" t="s">
        <v>444</v>
      </c>
    </row>
    <row r="324" spans="1:5" ht="12.75">
      <c r="A324" s="1" t="s">
        <v>2</v>
      </c>
      <c r="B324" s="2" t="s">
        <v>408</v>
      </c>
      <c r="C324" t="s">
        <v>409</v>
      </c>
      <c r="D324" t="s">
        <v>410</v>
      </c>
      <c r="E324" t="s">
        <v>411</v>
      </c>
    </row>
    <row r="325" spans="1:5" ht="12.75">
      <c r="A325" s="1" t="s">
        <v>13</v>
      </c>
      <c r="B325" s="2" t="s">
        <v>445</v>
      </c>
      <c r="C325" s="12">
        <v>1</v>
      </c>
      <c r="D325" s="13">
        <v>48</v>
      </c>
      <c r="E325" s="13">
        <v>48</v>
      </c>
    </row>
    <row r="326" spans="1:5" ht="12.75">
      <c r="A326" s="1" t="s">
        <v>414</v>
      </c>
      <c r="E326" s="13">
        <v>48</v>
      </c>
    </row>
    <row r="328" spans="1:5" ht="12.75">
      <c r="A328" s="1" t="s">
        <v>415</v>
      </c>
      <c r="E328" s="13">
        <v>48</v>
      </c>
    </row>
    <row r="329" spans="1:5" ht="12.75">
      <c r="A329" s="1" t="s">
        <v>416</v>
      </c>
      <c r="D329" s="14">
        <v>0.2599</v>
      </c>
      <c r="E329" s="13">
        <v>12.48</v>
      </c>
    </row>
    <row r="330" spans="1:5" ht="12.75">
      <c r="A330" s="1" t="s">
        <v>417</v>
      </c>
      <c r="E330" s="13">
        <v>60.48</v>
      </c>
    </row>
    <row r="331" ht="12.75">
      <c r="E331" s="13"/>
    </row>
    <row r="332" spans="1:5" ht="20.25">
      <c r="A332" s="15" t="s">
        <v>14</v>
      </c>
      <c r="E332" s="13"/>
    </row>
    <row r="333" spans="1:2" ht="12.75">
      <c r="A333" t="s">
        <v>15</v>
      </c>
      <c r="B333"/>
    </row>
    <row r="334" ht="12.75">
      <c r="A334" s="1" t="s">
        <v>6</v>
      </c>
    </row>
    <row r="336" spans="1:5" ht="12.75">
      <c r="A336" s="1" t="s">
        <v>428</v>
      </c>
      <c r="B336" s="2" t="s">
        <v>408</v>
      </c>
      <c r="C336" t="s">
        <v>409</v>
      </c>
      <c r="D336" t="s">
        <v>410</v>
      </c>
      <c r="E336" t="s">
        <v>411</v>
      </c>
    </row>
    <row r="337" spans="1:5" ht="12.75">
      <c r="A337" s="1" t="s">
        <v>440</v>
      </c>
      <c r="B337" s="2" t="s">
        <v>430</v>
      </c>
      <c r="C337" s="12">
        <v>0.58</v>
      </c>
      <c r="D337" s="13">
        <v>7.02</v>
      </c>
      <c r="E337" s="13">
        <v>4.07</v>
      </c>
    </row>
    <row r="338" spans="1:5" ht="12.75">
      <c r="A338" s="1" t="s">
        <v>441</v>
      </c>
      <c r="B338" s="2" t="s">
        <v>430</v>
      </c>
      <c r="C338" s="12">
        <v>1.03</v>
      </c>
      <c r="D338" s="13">
        <v>4.53</v>
      </c>
      <c r="E338" s="13">
        <v>4.67</v>
      </c>
    </row>
    <row r="339" spans="1:5" ht="12.75">
      <c r="A339" s="1" t="s">
        <v>414</v>
      </c>
      <c r="E339" s="13">
        <v>8.74</v>
      </c>
    </row>
    <row r="341" spans="1:5" ht="12.75">
      <c r="A341" s="1" t="s">
        <v>433</v>
      </c>
      <c r="B341" s="2" t="s">
        <v>408</v>
      </c>
      <c r="C341" t="s">
        <v>409</v>
      </c>
      <c r="D341" t="s">
        <v>410</v>
      </c>
      <c r="E341" t="s">
        <v>411</v>
      </c>
    </row>
    <row r="342" spans="1:5" ht="12.75">
      <c r="A342" s="1" t="s">
        <v>7</v>
      </c>
      <c r="B342" s="2" t="s">
        <v>8</v>
      </c>
      <c r="C342" s="12">
        <v>9.65</v>
      </c>
      <c r="D342" s="13">
        <v>0.22</v>
      </c>
      <c r="E342" s="13">
        <v>2.12</v>
      </c>
    </row>
    <row r="343" spans="1:5" ht="12.75">
      <c r="A343" s="1" t="s">
        <v>9</v>
      </c>
      <c r="B343" s="2" t="s">
        <v>10</v>
      </c>
      <c r="C343" s="12">
        <v>0.0161</v>
      </c>
      <c r="D343" s="13">
        <v>53.74</v>
      </c>
      <c r="E343" s="13">
        <v>0.87</v>
      </c>
    </row>
    <row r="344" spans="1:5" ht="12.75">
      <c r="A344" s="18" t="s">
        <v>16</v>
      </c>
      <c r="B344" s="2" t="s">
        <v>17</v>
      </c>
      <c r="C344" s="12">
        <v>1.05</v>
      </c>
      <c r="D344" s="13">
        <v>67.34</v>
      </c>
      <c r="E344" s="13">
        <v>70.71</v>
      </c>
    </row>
    <row r="345" spans="1:5" ht="12.75">
      <c r="A345" s="1" t="s">
        <v>414</v>
      </c>
      <c r="E345" s="13">
        <v>73.7</v>
      </c>
    </row>
    <row r="347" spans="1:5" ht="12.75">
      <c r="A347" s="1" t="s">
        <v>415</v>
      </c>
      <c r="E347" s="13">
        <v>82.44</v>
      </c>
    </row>
    <row r="348" spans="1:5" ht="12.75">
      <c r="A348" s="1" t="s">
        <v>416</v>
      </c>
      <c r="D348" s="14">
        <v>0.2599</v>
      </c>
      <c r="E348" s="13">
        <v>21.43</v>
      </c>
    </row>
    <row r="349" spans="1:5" ht="12.75">
      <c r="A349" s="1" t="s">
        <v>417</v>
      </c>
      <c r="E349" s="13">
        <v>103.87</v>
      </c>
    </row>
    <row r="350" ht="12.75">
      <c r="E350" s="13"/>
    </row>
    <row r="351" spans="1:5" ht="20.25">
      <c r="A351" s="15" t="s">
        <v>18</v>
      </c>
      <c r="E351" s="13"/>
    </row>
    <row r="352" spans="1:2" ht="12.75">
      <c r="A352" t="s">
        <v>19</v>
      </c>
      <c r="B352"/>
    </row>
    <row r="353" ht="12.75">
      <c r="A353" s="1" t="s">
        <v>6</v>
      </c>
    </row>
    <row r="355" spans="1:5" ht="12.75">
      <c r="A355" s="1" t="s">
        <v>428</v>
      </c>
      <c r="B355" s="2" t="s">
        <v>408</v>
      </c>
      <c r="C355" t="s">
        <v>409</v>
      </c>
      <c r="D355" t="s">
        <v>410</v>
      </c>
      <c r="E355" t="s">
        <v>411</v>
      </c>
    </row>
    <row r="356" spans="1:5" ht="12.75">
      <c r="A356" s="1" t="s">
        <v>20</v>
      </c>
      <c r="B356" s="2" t="s">
        <v>430</v>
      </c>
      <c r="C356" s="12">
        <v>0.3</v>
      </c>
      <c r="D356" s="13">
        <v>7.02</v>
      </c>
      <c r="E356" s="13">
        <v>2.11</v>
      </c>
    </row>
    <row r="357" spans="1:5" ht="12.75">
      <c r="A357" s="1" t="s">
        <v>440</v>
      </c>
      <c r="B357" s="2" t="s">
        <v>430</v>
      </c>
      <c r="C357" s="12">
        <v>0.25</v>
      </c>
      <c r="D357" s="13">
        <v>7.02</v>
      </c>
      <c r="E357" s="13">
        <v>1.76</v>
      </c>
    </row>
    <row r="358" spans="1:5" ht="12.75">
      <c r="A358" s="1" t="s">
        <v>441</v>
      </c>
      <c r="B358" s="2" t="s">
        <v>430</v>
      </c>
      <c r="C358" s="12">
        <v>0.77</v>
      </c>
      <c r="D358" s="13">
        <v>4.53</v>
      </c>
      <c r="E358" s="13">
        <v>3.49</v>
      </c>
    </row>
    <row r="359" spans="1:5" ht="12.75">
      <c r="A359" s="1" t="s">
        <v>414</v>
      </c>
      <c r="E359" s="13">
        <v>7.36</v>
      </c>
    </row>
    <row r="361" spans="1:5" ht="12.75">
      <c r="A361" s="1" t="s">
        <v>433</v>
      </c>
      <c r="B361" s="2" t="s">
        <v>408</v>
      </c>
      <c r="C361" t="s">
        <v>409</v>
      </c>
      <c r="D361" t="s">
        <v>410</v>
      </c>
      <c r="E361" t="s">
        <v>411</v>
      </c>
    </row>
    <row r="362" spans="1:5" ht="12.75">
      <c r="A362" s="1" t="s">
        <v>7</v>
      </c>
      <c r="B362" s="2" t="s">
        <v>8</v>
      </c>
      <c r="C362" s="12">
        <v>8.76</v>
      </c>
      <c r="D362" s="13">
        <v>0.22</v>
      </c>
      <c r="E362" s="13">
        <v>1.93</v>
      </c>
    </row>
    <row r="363" spans="1:5" ht="12.75">
      <c r="A363" s="1" t="s">
        <v>21</v>
      </c>
      <c r="B363" s="2" t="s">
        <v>8</v>
      </c>
      <c r="C363" s="12">
        <v>2.5</v>
      </c>
      <c r="D363" s="13">
        <v>1.54</v>
      </c>
      <c r="E363" s="13">
        <v>3.85</v>
      </c>
    </row>
    <row r="364" spans="1:5" ht="12.75">
      <c r="A364" s="1" t="s">
        <v>22</v>
      </c>
      <c r="B364" s="2" t="s">
        <v>8</v>
      </c>
      <c r="C364" s="12">
        <v>4.5</v>
      </c>
      <c r="D364" s="13">
        <v>0.3</v>
      </c>
      <c r="E364" s="13">
        <v>1.35</v>
      </c>
    </row>
    <row r="365" spans="1:5" ht="12.75">
      <c r="A365" s="1" t="s">
        <v>9</v>
      </c>
      <c r="B365" s="2" t="s">
        <v>10</v>
      </c>
      <c r="C365" s="12">
        <v>0.0365</v>
      </c>
      <c r="D365" s="13">
        <v>53.74</v>
      </c>
      <c r="E365" s="13">
        <v>1.96</v>
      </c>
    </row>
    <row r="366" spans="1:5" ht="12.75">
      <c r="A366" s="1" t="s">
        <v>23</v>
      </c>
      <c r="B366" s="2" t="s">
        <v>8</v>
      </c>
      <c r="C366" s="12">
        <v>0.6</v>
      </c>
      <c r="D366" s="13">
        <v>3.97</v>
      </c>
      <c r="E366" s="13">
        <v>2.38</v>
      </c>
    </row>
    <row r="367" spans="1:5" ht="12.75">
      <c r="A367" s="18" t="s">
        <v>24</v>
      </c>
      <c r="B367" s="2" t="s">
        <v>17</v>
      </c>
      <c r="C367" s="12">
        <v>1.05</v>
      </c>
      <c r="D367" s="13">
        <v>44.14</v>
      </c>
      <c r="E367" s="13">
        <v>46.35</v>
      </c>
    </row>
    <row r="368" spans="1:5" ht="12.75">
      <c r="A368" s="1" t="s">
        <v>414</v>
      </c>
      <c r="E368" s="13">
        <v>57.82</v>
      </c>
    </row>
    <row r="370" spans="1:5" ht="12.75">
      <c r="A370" s="1" t="s">
        <v>415</v>
      </c>
      <c r="E370" s="13">
        <v>65.18</v>
      </c>
    </row>
    <row r="371" spans="1:5" ht="12.75">
      <c r="A371" s="1" t="s">
        <v>416</v>
      </c>
      <c r="D371" s="14">
        <v>0.2599</v>
      </c>
      <c r="E371" s="13">
        <v>16.94</v>
      </c>
    </row>
    <row r="372" spans="1:5" ht="12.75">
      <c r="A372" s="1" t="s">
        <v>417</v>
      </c>
      <c r="E372" s="13">
        <v>82.12</v>
      </c>
    </row>
    <row r="373" ht="12.75">
      <c r="E373" s="13"/>
    </row>
    <row r="374" spans="1:5" ht="20.25">
      <c r="A374" s="10" t="s">
        <v>25</v>
      </c>
      <c r="B374" s="16"/>
      <c r="C374" s="17"/>
      <c r="D374" s="17"/>
      <c r="E374" s="17"/>
    </row>
    <row r="375" spans="1:2" ht="12.75">
      <c r="A375" t="s">
        <v>27</v>
      </c>
      <c r="B375"/>
    </row>
    <row r="376" ht="12.75">
      <c r="A376" s="1" t="s">
        <v>6</v>
      </c>
    </row>
    <row r="378" spans="1:5" ht="12.75">
      <c r="A378" s="1" t="s">
        <v>428</v>
      </c>
      <c r="B378" s="2" t="s">
        <v>408</v>
      </c>
      <c r="C378" t="s">
        <v>409</v>
      </c>
      <c r="D378" t="s">
        <v>410</v>
      </c>
      <c r="E378" t="s">
        <v>411</v>
      </c>
    </row>
    <row r="379" spans="1:5" ht="12.75">
      <c r="A379" s="1" t="s">
        <v>28</v>
      </c>
      <c r="B379" s="2" t="s">
        <v>430</v>
      </c>
      <c r="C379" s="12">
        <v>0.1</v>
      </c>
      <c r="D379" s="13">
        <v>7.02</v>
      </c>
      <c r="E379" s="13">
        <v>0.7</v>
      </c>
    </row>
    <row r="380" spans="1:5" ht="12.75">
      <c r="A380" s="1" t="s">
        <v>29</v>
      </c>
      <c r="B380" s="2" t="s">
        <v>430</v>
      </c>
      <c r="C380" s="12">
        <v>0.8</v>
      </c>
      <c r="D380" s="13">
        <v>7.02</v>
      </c>
      <c r="E380" s="13">
        <v>5.62</v>
      </c>
    </row>
    <row r="381" spans="1:5" ht="12.75">
      <c r="A381" s="1" t="s">
        <v>441</v>
      </c>
      <c r="B381" s="2" t="s">
        <v>430</v>
      </c>
      <c r="C381" s="12">
        <v>0.5</v>
      </c>
      <c r="D381" s="13">
        <v>4.53</v>
      </c>
      <c r="E381" s="13">
        <v>2.27</v>
      </c>
    </row>
    <row r="382" spans="1:5" ht="12.75">
      <c r="A382" s="1" t="s">
        <v>414</v>
      </c>
      <c r="E382" s="13">
        <v>8.59</v>
      </c>
    </row>
    <row r="384" spans="1:5" ht="12.75">
      <c r="A384" s="1" t="s">
        <v>433</v>
      </c>
      <c r="B384" s="2" t="s">
        <v>408</v>
      </c>
      <c r="C384" t="s">
        <v>409</v>
      </c>
      <c r="D384" t="s">
        <v>410</v>
      </c>
      <c r="E384" t="s">
        <v>411</v>
      </c>
    </row>
    <row r="385" spans="1:5" ht="12.75">
      <c r="A385" s="1" t="s">
        <v>30</v>
      </c>
      <c r="B385" s="2" t="s">
        <v>17</v>
      </c>
      <c r="C385" s="12">
        <v>1.08</v>
      </c>
      <c r="D385" s="13">
        <v>17.87</v>
      </c>
      <c r="E385" s="13">
        <v>19.3</v>
      </c>
    </row>
    <row r="386" spans="1:5" ht="12.75">
      <c r="A386" s="1" t="s">
        <v>414</v>
      </c>
      <c r="E386" s="13">
        <v>19.3</v>
      </c>
    </row>
    <row r="388" spans="1:5" ht="12.75">
      <c r="A388" s="1" t="s">
        <v>415</v>
      </c>
      <c r="E388" s="13">
        <v>27.89</v>
      </c>
    </row>
    <row r="389" spans="1:5" ht="12.75">
      <c r="A389" s="1" t="s">
        <v>416</v>
      </c>
      <c r="D389" s="14">
        <v>0.2599</v>
      </c>
      <c r="E389" s="13">
        <v>7.25</v>
      </c>
    </row>
    <row r="390" spans="1:5" ht="12.75">
      <c r="A390" s="1" t="s">
        <v>417</v>
      </c>
      <c r="E390" s="13">
        <v>35.14</v>
      </c>
    </row>
    <row r="391" ht="12.75">
      <c r="E391" s="13"/>
    </row>
    <row r="392" spans="1:5" ht="20.25">
      <c r="A392" s="10" t="s">
        <v>31</v>
      </c>
      <c r="B392" s="16"/>
      <c r="C392" s="17"/>
      <c r="D392" s="17"/>
      <c r="E392" s="17"/>
    </row>
    <row r="393" spans="1:2" ht="12.75">
      <c r="A393" t="s">
        <v>32</v>
      </c>
      <c r="B393"/>
    </row>
    <row r="394" ht="12.75">
      <c r="A394" s="1" t="s">
        <v>465</v>
      </c>
    </row>
    <row r="396" spans="1:5" ht="12.75">
      <c r="A396" s="1" t="s">
        <v>428</v>
      </c>
      <c r="B396" s="2" t="s">
        <v>408</v>
      </c>
      <c r="C396" t="s">
        <v>409</v>
      </c>
      <c r="D396" t="s">
        <v>410</v>
      </c>
      <c r="E396" t="s">
        <v>411</v>
      </c>
    </row>
    <row r="397" spans="1:5" ht="12.75">
      <c r="A397" s="1" t="s">
        <v>33</v>
      </c>
      <c r="B397" s="2" t="s">
        <v>430</v>
      </c>
      <c r="C397" s="12">
        <v>0.2</v>
      </c>
      <c r="D397" s="13">
        <v>7.02</v>
      </c>
      <c r="E397" s="13">
        <v>1.4</v>
      </c>
    </row>
    <row r="398" spans="1:5" ht="12.75">
      <c r="A398" s="1" t="s">
        <v>441</v>
      </c>
      <c r="B398" s="2" t="s">
        <v>430</v>
      </c>
      <c r="C398" s="12">
        <v>0.15</v>
      </c>
      <c r="D398" s="13">
        <v>4.53</v>
      </c>
      <c r="E398" s="13">
        <v>0.68</v>
      </c>
    </row>
    <row r="399" spans="1:5" ht="12.75">
      <c r="A399" s="1" t="s">
        <v>414</v>
      </c>
      <c r="E399" s="13">
        <v>2.08</v>
      </c>
    </row>
    <row r="401" spans="1:5" ht="12.75">
      <c r="A401" s="1" t="s">
        <v>433</v>
      </c>
      <c r="B401" s="2" t="s">
        <v>408</v>
      </c>
      <c r="C401" t="s">
        <v>409</v>
      </c>
      <c r="D401" t="s">
        <v>410</v>
      </c>
      <c r="E401" t="s">
        <v>411</v>
      </c>
    </row>
    <row r="402" spans="1:5" ht="12.75">
      <c r="A402" s="1" t="s">
        <v>7</v>
      </c>
      <c r="B402" s="2" t="s">
        <v>8</v>
      </c>
      <c r="C402" s="12">
        <v>0.06</v>
      </c>
      <c r="D402" s="13">
        <v>0.22</v>
      </c>
      <c r="E402" s="13">
        <v>0.01</v>
      </c>
    </row>
    <row r="403" spans="1:5" ht="12.75">
      <c r="A403" s="1" t="s">
        <v>9</v>
      </c>
      <c r="B403" s="2" t="s">
        <v>10</v>
      </c>
      <c r="C403" s="12">
        <v>0.0005</v>
      </c>
      <c r="D403" s="13">
        <v>53.74</v>
      </c>
      <c r="E403" s="13">
        <v>0.03</v>
      </c>
    </row>
    <row r="404" spans="1:5" ht="12.75">
      <c r="A404" s="1" t="s">
        <v>34</v>
      </c>
      <c r="B404" s="2" t="s">
        <v>8</v>
      </c>
      <c r="C404" s="12">
        <v>0.073</v>
      </c>
      <c r="D404" s="13">
        <v>0.35</v>
      </c>
      <c r="E404" s="13">
        <v>0.03</v>
      </c>
    </row>
    <row r="405" spans="1:5" ht="12.75">
      <c r="A405" s="1" t="s">
        <v>414</v>
      </c>
      <c r="E405" s="13">
        <v>0.07</v>
      </c>
    </row>
    <row r="407" spans="1:5" ht="12.75">
      <c r="A407" s="1" t="s">
        <v>415</v>
      </c>
      <c r="E407" s="13">
        <v>2.15</v>
      </c>
    </row>
    <row r="408" spans="1:5" ht="12.75">
      <c r="A408" s="1" t="s">
        <v>416</v>
      </c>
      <c r="D408" s="14">
        <v>0.2599</v>
      </c>
      <c r="E408" s="13">
        <v>0.56</v>
      </c>
    </row>
    <row r="409" spans="1:5" ht="12.75">
      <c r="A409" s="1" t="s">
        <v>417</v>
      </c>
      <c r="E409" s="13">
        <v>2.71</v>
      </c>
    </row>
    <row r="411" spans="1:2" s="17" customFormat="1" ht="20.25">
      <c r="A411" s="10" t="s">
        <v>35</v>
      </c>
      <c r="B411" s="16"/>
    </row>
    <row r="412" spans="1:2" ht="12.75">
      <c r="A412" t="s">
        <v>36</v>
      </c>
      <c r="B412"/>
    </row>
    <row r="413" ht="12.75">
      <c r="A413" s="1" t="s">
        <v>6</v>
      </c>
    </row>
    <row r="415" spans="1:5" ht="12.75">
      <c r="A415" s="1" t="s">
        <v>428</v>
      </c>
      <c r="B415" s="2" t="s">
        <v>408</v>
      </c>
      <c r="C415" t="s">
        <v>409</v>
      </c>
      <c r="D415" t="s">
        <v>410</v>
      </c>
      <c r="E415" t="s">
        <v>411</v>
      </c>
    </row>
    <row r="416" spans="1:5" ht="12.75">
      <c r="A416" s="1" t="s">
        <v>440</v>
      </c>
      <c r="B416" s="2" t="s">
        <v>430</v>
      </c>
      <c r="C416" s="12">
        <v>0.3</v>
      </c>
      <c r="D416" s="13">
        <v>7.02</v>
      </c>
      <c r="E416" s="13">
        <v>2.11</v>
      </c>
    </row>
    <row r="417" spans="1:5" ht="12.75">
      <c r="A417" s="1" t="s">
        <v>441</v>
      </c>
      <c r="B417" s="2" t="s">
        <v>430</v>
      </c>
      <c r="C417" s="12">
        <v>0.4</v>
      </c>
      <c r="D417" s="13">
        <v>4.53</v>
      </c>
      <c r="E417" s="13">
        <v>1.81</v>
      </c>
    </row>
    <row r="418" spans="1:5" ht="12.75">
      <c r="A418" s="1" t="s">
        <v>414</v>
      </c>
      <c r="E418" s="13">
        <v>3.92</v>
      </c>
    </row>
    <row r="420" spans="1:5" ht="12.75">
      <c r="A420" s="1" t="s">
        <v>433</v>
      </c>
      <c r="B420" s="2" t="s">
        <v>408</v>
      </c>
      <c r="C420" t="s">
        <v>409</v>
      </c>
      <c r="D420" t="s">
        <v>410</v>
      </c>
      <c r="E420" t="s">
        <v>411</v>
      </c>
    </row>
    <row r="421" spans="1:5" ht="12.75">
      <c r="A421" s="1" t="s">
        <v>34</v>
      </c>
      <c r="B421" s="2" t="s">
        <v>8</v>
      </c>
      <c r="C421" s="12">
        <v>1.6</v>
      </c>
      <c r="D421" s="13">
        <v>0.35</v>
      </c>
      <c r="E421" s="13">
        <v>0.56</v>
      </c>
    </row>
    <row r="422" spans="1:5" ht="12.75">
      <c r="A422" s="1" t="s">
        <v>7</v>
      </c>
      <c r="B422" s="2" t="s">
        <v>8</v>
      </c>
      <c r="C422" s="12">
        <v>1.6</v>
      </c>
      <c r="D422" s="13">
        <v>0.22</v>
      </c>
      <c r="E422" s="13">
        <v>0.35</v>
      </c>
    </row>
    <row r="423" spans="1:5" ht="12.75">
      <c r="A423" s="1" t="s">
        <v>9</v>
      </c>
      <c r="B423" s="2" t="s">
        <v>10</v>
      </c>
      <c r="C423" s="12">
        <v>0.0123</v>
      </c>
      <c r="D423" s="13">
        <v>53.74</v>
      </c>
      <c r="E423" s="13">
        <v>0.66</v>
      </c>
    </row>
    <row r="424" spans="1:5" ht="12.75">
      <c r="A424" s="1" t="s">
        <v>414</v>
      </c>
      <c r="E424" s="13">
        <v>1.57</v>
      </c>
    </row>
    <row r="426" spans="1:5" ht="12.75">
      <c r="A426" s="1" t="s">
        <v>415</v>
      </c>
      <c r="E426" s="13">
        <v>5.49</v>
      </c>
    </row>
    <row r="427" spans="1:5" ht="12.75">
      <c r="A427" s="1" t="s">
        <v>416</v>
      </c>
      <c r="D427" s="14">
        <v>0.2599</v>
      </c>
      <c r="E427" s="13">
        <v>1.43</v>
      </c>
    </row>
    <row r="428" spans="1:5" ht="12.75">
      <c r="A428" s="1" t="s">
        <v>417</v>
      </c>
      <c r="E428" s="13">
        <v>6.92</v>
      </c>
    </row>
    <row r="429" ht="12.75">
      <c r="E429" s="13"/>
    </row>
    <row r="430" ht="20.25">
      <c r="A430" s="10" t="s">
        <v>219</v>
      </c>
    </row>
    <row r="431" spans="1:2" ht="13.5" customHeight="1">
      <c r="A431" t="s">
        <v>220</v>
      </c>
      <c r="B431"/>
    </row>
    <row r="432" ht="12.75">
      <c r="A432" s="1" t="s">
        <v>6</v>
      </c>
    </row>
    <row r="434" spans="1:5" ht="12.75">
      <c r="A434" s="1" t="s">
        <v>428</v>
      </c>
      <c r="B434" s="2" t="s">
        <v>408</v>
      </c>
      <c r="C434" t="s">
        <v>409</v>
      </c>
      <c r="D434" t="s">
        <v>410</v>
      </c>
      <c r="E434" t="s">
        <v>411</v>
      </c>
    </row>
    <row r="435" spans="1:5" ht="12.75">
      <c r="A435" s="1" t="s">
        <v>221</v>
      </c>
      <c r="B435" s="2" t="s">
        <v>430</v>
      </c>
      <c r="C435" s="12">
        <v>0.18</v>
      </c>
      <c r="D435" s="13">
        <v>7.02</v>
      </c>
      <c r="E435" s="13">
        <v>1.26</v>
      </c>
    </row>
    <row r="436" spans="1:5" ht="12.75">
      <c r="A436" s="1" t="s">
        <v>441</v>
      </c>
      <c r="B436" s="2" t="s">
        <v>430</v>
      </c>
      <c r="C436" s="12">
        <v>0.18</v>
      </c>
      <c r="D436" s="13">
        <v>4.53</v>
      </c>
      <c r="E436" s="13">
        <v>0.82</v>
      </c>
    </row>
    <row r="437" spans="1:5" ht="12.75">
      <c r="A437" s="1" t="s">
        <v>414</v>
      </c>
      <c r="E437" s="13">
        <v>2.08</v>
      </c>
    </row>
    <row r="439" spans="1:5" ht="12.75">
      <c r="A439" s="1" t="s">
        <v>433</v>
      </c>
      <c r="B439" s="2" t="s">
        <v>408</v>
      </c>
      <c r="C439" t="s">
        <v>409</v>
      </c>
      <c r="D439" t="s">
        <v>410</v>
      </c>
      <c r="E439" t="s">
        <v>411</v>
      </c>
    </row>
    <row r="440" spans="1:5" ht="12.75">
      <c r="A440" s="1" t="s">
        <v>222</v>
      </c>
      <c r="B440" s="2" t="s">
        <v>8</v>
      </c>
      <c r="C440" s="12">
        <v>0.9</v>
      </c>
      <c r="D440" s="13">
        <v>9.61</v>
      </c>
      <c r="E440" s="13">
        <v>8.65</v>
      </c>
    </row>
    <row r="441" spans="1:5" ht="12.75">
      <c r="A441" s="1" t="s">
        <v>223</v>
      </c>
      <c r="B441" s="2" t="s">
        <v>17</v>
      </c>
      <c r="C441" s="12">
        <v>1.05</v>
      </c>
      <c r="D441" s="13">
        <v>20.7</v>
      </c>
      <c r="E441" s="13">
        <v>21.74</v>
      </c>
    </row>
    <row r="442" spans="1:5" ht="12.75">
      <c r="A442" s="1" t="s">
        <v>414</v>
      </c>
      <c r="E442" s="13">
        <v>30.39</v>
      </c>
    </row>
    <row r="444" spans="1:5" ht="12.75">
      <c r="A444" s="1" t="s">
        <v>415</v>
      </c>
      <c r="E444" s="13">
        <v>32.47</v>
      </c>
    </row>
    <row r="445" spans="1:5" ht="12.75">
      <c r="A445" s="1" t="s">
        <v>416</v>
      </c>
      <c r="D445" s="14">
        <v>0.2599</v>
      </c>
      <c r="E445" s="13">
        <v>8.44</v>
      </c>
    </row>
    <row r="446" spans="1:5" ht="12.75">
      <c r="A446" s="1" t="s">
        <v>417</v>
      </c>
      <c r="E446" s="13">
        <v>40.91</v>
      </c>
    </row>
    <row r="447" ht="12.75">
      <c r="E447" s="13"/>
    </row>
    <row r="448" ht="20.25">
      <c r="A448" s="10" t="s">
        <v>224</v>
      </c>
    </row>
    <row r="449" ht="38.25">
      <c r="A449" s="19" t="s">
        <v>225</v>
      </c>
    </row>
    <row r="450" ht="12.75">
      <c r="A450" s="1" t="s">
        <v>226</v>
      </c>
    </row>
    <row r="452" spans="1:5" ht="12.75">
      <c r="A452" s="1" t="s">
        <v>428</v>
      </c>
      <c r="B452" s="2" t="s">
        <v>408</v>
      </c>
      <c r="C452" t="s">
        <v>409</v>
      </c>
      <c r="D452" t="s">
        <v>410</v>
      </c>
      <c r="E452" t="s">
        <v>411</v>
      </c>
    </row>
    <row r="453" spans="1:5" ht="12.75">
      <c r="A453" s="1" t="s">
        <v>458</v>
      </c>
      <c r="B453" s="2" t="s">
        <v>430</v>
      </c>
      <c r="C453" s="12">
        <v>3.3</v>
      </c>
      <c r="D453" s="13">
        <v>7.02</v>
      </c>
      <c r="E453" s="13">
        <v>23.17</v>
      </c>
    </row>
    <row r="454" spans="1:5" ht="12.75">
      <c r="A454" s="1" t="s">
        <v>227</v>
      </c>
      <c r="B454" s="2" t="s">
        <v>430</v>
      </c>
      <c r="C454" s="12">
        <v>3.3</v>
      </c>
      <c r="D454" s="13">
        <v>4.6</v>
      </c>
      <c r="E454" s="13">
        <v>15.18</v>
      </c>
    </row>
    <row r="455" spans="1:5" ht="12.75">
      <c r="A455" s="1" t="s">
        <v>414</v>
      </c>
      <c r="E455" s="13">
        <v>38.35</v>
      </c>
    </row>
    <row r="457" spans="1:5" ht="12.75">
      <c r="A457" s="1" t="s">
        <v>433</v>
      </c>
      <c r="B457" s="2" t="s">
        <v>408</v>
      </c>
      <c r="C457" t="s">
        <v>409</v>
      </c>
      <c r="D457" t="s">
        <v>410</v>
      </c>
      <c r="E457" t="s">
        <v>411</v>
      </c>
    </row>
    <row r="458" spans="1:5" ht="12.75">
      <c r="A458" s="1" t="s">
        <v>228</v>
      </c>
      <c r="B458" s="2" t="s">
        <v>229</v>
      </c>
      <c r="C458" s="12">
        <v>1</v>
      </c>
      <c r="D458" s="13">
        <v>111.28</v>
      </c>
      <c r="E458" s="13">
        <v>111.28</v>
      </c>
    </row>
    <row r="459" spans="1:5" ht="12.75">
      <c r="A459" s="1" t="s">
        <v>230</v>
      </c>
      <c r="B459" s="2" t="s">
        <v>229</v>
      </c>
      <c r="C459" s="12">
        <v>2</v>
      </c>
      <c r="D459" s="13">
        <v>0.05</v>
      </c>
      <c r="E459" s="13">
        <v>0.1</v>
      </c>
    </row>
    <row r="460" spans="1:5" ht="12.75">
      <c r="A460" s="1" t="s">
        <v>231</v>
      </c>
      <c r="B460" s="2" t="s">
        <v>229</v>
      </c>
      <c r="C460" s="12">
        <v>2</v>
      </c>
      <c r="D460" s="13">
        <v>2.5</v>
      </c>
      <c r="E460" s="13">
        <v>5</v>
      </c>
    </row>
    <row r="461" spans="1:5" ht="12.75">
      <c r="A461" s="1" t="s">
        <v>232</v>
      </c>
      <c r="B461" s="2" t="s">
        <v>8</v>
      </c>
      <c r="C461" s="12">
        <v>0.25</v>
      </c>
      <c r="D461" s="13">
        <v>0.82</v>
      </c>
      <c r="E461" s="13">
        <v>0.21</v>
      </c>
    </row>
    <row r="462" spans="1:5" ht="12.75">
      <c r="A462" s="1" t="s">
        <v>233</v>
      </c>
      <c r="B462" s="2" t="s">
        <v>229</v>
      </c>
      <c r="C462" s="12">
        <v>1</v>
      </c>
      <c r="D462" s="13">
        <v>1.52</v>
      </c>
      <c r="E462" s="13">
        <v>1.52</v>
      </c>
    </row>
    <row r="463" spans="1:5" ht="12.75">
      <c r="A463" s="1" t="s">
        <v>234</v>
      </c>
      <c r="B463" s="2" t="s">
        <v>229</v>
      </c>
      <c r="C463" s="12">
        <v>1</v>
      </c>
      <c r="D463" s="13">
        <v>8.85</v>
      </c>
      <c r="E463" s="13">
        <v>8.85</v>
      </c>
    </row>
    <row r="464" spans="1:5" ht="12.75">
      <c r="A464" s="1" t="s">
        <v>235</v>
      </c>
      <c r="B464" s="2" t="s">
        <v>229</v>
      </c>
      <c r="C464" s="12">
        <v>1</v>
      </c>
      <c r="D464" s="13">
        <v>8</v>
      </c>
      <c r="E464" s="13">
        <v>8</v>
      </c>
    </row>
    <row r="465" spans="1:5" ht="12.75">
      <c r="A465" s="1" t="s">
        <v>236</v>
      </c>
      <c r="B465" s="2" t="s">
        <v>229</v>
      </c>
      <c r="C465" s="12">
        <v>1</v>
      </c>
      <c r="D465" s="13">
        <v>2</v>
      </c>
      <c r="E465" s="13">
        <v>2</v>
      </c>
    </row>
    <row r="466" spans="1:5" ht="12.75">
      <c r="A466" s="1" t="s">
        <v>414</v>
      </c>
      <c r="E466" s="13">
        <v>136.96</v>
      </c>
    </row>
    <row r="468" spans="1:5" ht="12.75">
      <c r="A468" s="1" t="s">
        <v>415</v>
      </c>
      <c r="E468" s="13">
        <v>175.31</v>
      </c>
    </row>
    <row r="469" spans="1:5" ht="12.75">
      <c r="A469" s="1" t="s">
        <v>416</v>
      </c>
      <c r="D469" s="14">
        <v>0.2599</v>
      </c>
      <c r="E469" s="13">
        <v>45.56</v>
      </c>
    </row>
    <row r="470" spans="1:5" ht="12.75">
      <c r="A470" s="1" t="s">
        <v>417</v>
      </c>
      <c r="E470" s="13">
        <v>220.87</v>
      </c>
    </row>
    <row r="471" ht="12.75">
      <c r="E471" s="13"/>
    </row>
    <row r="472" ht="20.25">
      <c r="A472" s="10" t="s">
        <v>237</v>
      </c>
    </row>
    <row r="473" ht="12.75">
      <c r="A473" s="19" t="s">
        <v>238</v>
      </c>
    </row>
    <row r="474" ht="12.75">
      <c r="A474" s="1" t="s">
        <v>439</v>
      </c>
    </row>
    <row r="476" spans="1:5" ht="12.75">
      <c r="A476" s="1" t="s">
        <v>428</v>
      </c>
      <c r="B476" s="2" t="s">
        <v>408</v>
      </c>
      <c r="C476" t="s">
        <v>409</v>
      </c>
      <c r="D476" t="s">
        <v>410</v>
      </c>
      <c r="E476" t="s">
        <v>411</v>
      </c>
    </row>
    <row r="477" spans="1:5" ht="12.75">
      <c r="A477" s="1" t="s">
        <v>458</v>
      </c>
      <c r="B477" s="2" t="s">
        <v>430</v>
      </c>
      <c r="C477" s="12">
        <v>0.5</v>
      </c>
      <c r="D477" s="13">
        <v>7.02</v>
      </c>
      <c r="E477" s="13">
        <v>3.51</v>
      </c>
    </row>
    <row r="478" spans="1:5" ht="12.75">
      <c r="A478" s="1" t="s">
        <v>227</v>
      </c>
      <c r="B478" s="2" t="s">
        <v>430</v>
      </c>
      <c r="C478" s="12">
        <v>0.5</v>
      </c>
      <c r="D478" s="13">
        <v>4.6</v>
      </c>
      <c r="E478" s="13">
        <v>2.3</v>
      </c>
    </row>
    <row r="479" spans="1:5" ht="12.75">
      <c r="A479" s="1" t="s">
        <v>414</v>
      </c>
      <c r="E479" s="13">
        <v>5.81</v>
      </c>
    </row>
    <row r="481" spans="1:5" ht="12.75">
      <c r="A481" s="1" t="s">
        <v>433</v>
      </c>
      <c r="B481" s="2" t="s">
        <v>408</v>
      </c>
      <c r="C481" t="s">
        <v>409</v>
      </c>
      <c r="D481" t="s">
        <v>410</v>
      </c>
      <c r="E481" t="s">
        <v>411</v>
      </c>
    </row>
    <row r="482" spans="1:5" ht="12.75">
      <c r="A482" s="1" t="s">
        <v>239</v>
      </c>
      <c r="B482" s="2" t="s">
        <v>229</v>
      </c>
      <c r="C482" s="12">
        <v>1</v>
      </c>
      <c r="D482" s="13">
        <v>38.85</v>
      </c>
      <c r="E482" s="13">
        <v>38.85</v>
      </c>
    </row>
    <row r="483" spans="1:5" ht="12.75">
      <c r="A483" s="1" t="s">
        <v>414</v>
      </c>
      <c r="E483" s="13">
        <v>38.85</v>
      </c>
    </row>
    <row r="485" spans="1:5" ht="12.75">
      <c r="A485" s="1" t="s">
        <v>415</v>
      </c>
      <c r="E485" s="13">
        <v>44.66</v>
      </c>
    </row>
    <row r="486" spans="1:5" ht="12.75">
      <c r="A486" s="1" t="s">
        <v>416</v>
      </c>
      <c r="D486" s="14">
        <v>0.2599</v>
      </c>
      <c r="E486" s="13">
        <v>11.61</v>
      </c>
    </row>
    <row r="487" spans="1:5" ht="12.75">
      <c r="A487" s="1" t="s">
        <v>417</v>
      </c>
      <c r="E487" s="13">
        <v>56.27</v>
      </c>
    </row>
    <row r="488" ht="12.75">
      <c r="E488" s="13"/>
    </row>
    <row r="489" spans="1:5" ht="20.25">
      <c r="A489" s="20" t="s">
        <v>240</v>
      </c>
      <c r="B489" s="21"/>
      <c r="C489" s="22"/>
      <c r="D489" s="22"/>
      <c r="E489" s="22"/>
    </row>
    <row r="490" spans="1:2" ht="12.75">
      <c r="A490" t="s">
        <v>241</v>
      </c>
      <c r="B490"/>
    </row>
    <row r="491" spans="1:5" ht="12.75">
      <c r="A491" s="23" t="s">
        <v>226</v>
      </c>
      <c r="B491" s="21"/>
      <c r="C491" s="22"/>
      <c r="D491" s="22"/>
      <c r="E491" s="22"/>
    </row>
    <row r="492" spans="1:5" ht="12.75">
      <c r="A492" s="24"/>
      <c r="B492" s="21"/>
      <c r="C492" s="22"/>
      <c r="D492" s="22"/>
      <c r="E492" s="22"/>
    </row>
    <row r="493" spans="1:5" ht="12.75">
      <c r="A493" s="24" t="s">
        <v>428</v>
      </c>
      <c r="B493" s="21" t="s">
        <v>408</v>
      </c>
      <c r="C493" s="22" t="s">
        <v>409</v>
      </c>
      <c r="D493" s="22" t="s">
        <v>410</v>
      </c>
      <c r="E493" s="22" t="s">
        <v>411</v>
      </c>
    </row>
    <row r="494" spans="1:5" ht="12.75">
      <c r="A494" s="24" t="s">
        <v>458</v>
      </c>
      <c r="B494" s="21" t="s">
        <v>430</v>
      </c>
      <c r="C494" s="25">
        <v>2.75</v>
      </c>
      <c r="D494" s="26">
        <v>7.02</v>
      </c>
      <c r="E494" s="26">
        <v>19.31</v>
      </c>
    </row>
    <row r="495" spans="1:5" ht="12.75">
      <c r="A495" s="24" t="s">
        <v>227</v>
      </c>
      <c r="B495" s="21" t="s">
        <v>430</v>
      </c>
      <c r="C495" s="25">
        <v>2.75</v>
      </c>
      <c r="D495" s="26">
        <v>4.6</v>
      </c>
      <c r="E495" s="26">
        <v>12.65</v>
      </c>
    </row>
    <row r="496" spans="1:5" ht="12.75">
      <c r="A496" s="24" t="s">
        <v>414</v>
      </c>
      <c r="B496" s="21"/>
      <c r="C496" s="22"/>
      <c r="D496" s="22"/>
      <c r="E496" s="26">
        <v>31.96</v>
      </c>
    </row>
    <row r="497" spans="1:5" ht="12.75">
      <c r="A497" s="24"/>
      <c r="B497" s="21"/>
      <c r="C497" s="22"/>
      <c r="D497" s="22"/>
      <c r="E497" s="22"/>
    </row>
    <row r="498" spans="1:5" ht="12.75">
      <c r="A498" s="24" t="s">
        <v>433</v>
      </c>
      <c r="B498" s="21" t="s">
        <v>408</v>
      </c>
      <c r="C498" s="22" t="s">
        <v>409</v>
      </c>
      <c r="D498" s="22" t="s">
        <v>410</v>
      </c>
      <c r="E498" s="22" t="s">
        <v>411</v>
      </c>
    </row>
    <row r="499" spans="1:5" ht="12.75">
      <c r="A499" s="24" t="s">
        <v>230</v>
      </c>
      <c r="B499" s="21" t="s">
        <v>229</v>
      </c>
      <c r="C499" s="25">
        <v>2</v>
      </c>
      <c r="D499" s="26">
        <v>0.05</v>
      </c>
      <c r="E499" s="26">
        <v>0.1</v>
      </c>
    </row>
    <row r="500" spans="1:5" ht="12.75">
      <c r="A500" s="24" t="s">
        <v>242</v>
      </c>
      <c r="B500" s="21" t="s">
        <v>17</v>
      </c>
      <c r="C500" s="25">
        <v>1</v>
      </c>
      <c r="D500" s="26">
        <v>41.16</v>
      </c>
      <c r="E500" s="26">
        <v>41.16</v>
      </c>
    </row>
    <row r="501" spans="1:5" ht="12.75">
      <c r="A501" s="24" t="s">
        <v>243</v>
      </c>
      <c r="B501" s="21" t="s">
        <v>17</v>
      </c>
      <c r="C501" s="25">
        <v>1</v>
      </c>
      <c r="D501" s="26">
        <v>102.62</v>
      </c>
      <c r="E501" s="26">
        <v>102.62</v>
      </c>
    </row>
    <row r="502" spans="1:5" ht="12.75">
      <c r="A502" s="24" t="s">
        <v>244</v>
      </c>
      <c r="B502" s="21" t="s">
        <v>229</v>
      </c>
      <c r="C502" s="25">
        <v>2</v>
      </c>
      <c r="D502" s="26">
        <v>2.5</v>
      </c>
      <c r="E502" s="26">
        <v>5</v>
      </c>
    </row>
    <row r="503" spans="1:5" ht="12.75">
      <c r="A503" s="24" t="s">
        <v>245</v>
      </c>
      <c r="B503" s="21" t="s">
        <v>229</v>
      </c>
      <c r="C503" s="25">
        <v>1</v>
      </c>
      <c r="D503" s="26">
        <v>51.96</v>
      </c>
      <c r="E503" s="26">
        <v>51.96</v>
      </c>
    </row>
    <row r="504" spans="1:5" ht="12.75">
      <c r="A504" s="24" t="s">
        <v>414</v>
      </c>
      <c r="B504" s="21"/>
      <c r="C504" s="22"/>
      <c r="D504" s="22"/>
      <c r="E504" s="26">
        <v>200.84</v>
      </c>
    </row>
    <row r="505" spans="1:5" ht="12.75">
      <c r="A505" s="24"/>
      <c r="B505" s="21"/>
      <c r="C505" s="22"/>
      <c r="D505" s="22"/>
      <c r="E505" s="22"/>
    </row>
    <row r="506" spans="1:5" ht="12.75">
      <c r="A506" s="24" t="s">
        <v>415</v>
      </c>
      <c r="B506" s="21"/>
      <c r="C506" s="22"/>
      <c r="D506" s="22"/>
      <c r="E506" s="26">
        <v>232.8</v>
      </c>
    </row>
    <row r="507" spans="1:5" ht="12.75">
      <c r="A507" s="24" t="s">
        <v>416</v>
      </c>
      <c r="B507" s="21"/>
      <c r="C507" s="22"/>
      <c r="D507" s="27">
        <v>0.2599</v>
      </c>
      <c r="E507" s="26">
        <v>60.5</v>
      </c>
    </row>
    <row r="508" spans="1:5" ht="12.75">
      <c r="A508" s="24" t="s">
        <v>417</v>
      </c>
      <c r="B508" s="21"/>
      <c r="C508" s="22"/>
      <c r="D508" s="22"/>
      <c r="E508" s="26">
        <v>293.3</v>
      </c>
    </row>
    <row r="509" spans="1:5" ht="12.75">
      <c r="A509" s="24"/>
      <c r="B509" s="21"/>
      <c r="C509" s="22"/>
      <c r="D509" s="22"/>
      <c r="E509" s="26"/>
    </row>
    <row r="510" spans="1:5" ht="20.25">
      <c r="A510" s="20" t="s">
        <v>246</v>
      </c>
      <c r="B510" s="21"/>
      <c r="C510" s="22"/>
      <c r="D510" s="22"/>
      <c r="E510" s="22"/>
    </row>
    <row r="511" spans="1:2" ht="12.75">
      <c r="A511" t="s">
        <v>247</v>
      </c>
      <c r="B511"/>
    </row>
    <row r="512" spans="1:5" ht="12.75">
      <c r="A512" s="23" t="s">
        <v>226</v>
      </c>
      <c r="B512" s="21"/>
      <c r="C512" s="22"/>
      <c r="D512" s="22"/>
      <c r="E512" s="22"/>
    </row>
    <row r="513" spans="1:5" ht="12.75">
      <c r="A513" s="24"/>
      <c r="B513" s="21"/>
      <c r="C513" s="22"/>
      <c r="D513" s="22"/>
      <c r="E513" s="22"/>
    </row>
    <row r="514" spans="1:5" ht="12.75">
      <c r="A514" s="24" t="s">
        <v>428</v>
      </c>
      <c r="B514" s="21" t="s">
        <v>408</v>
      </c>
      <c r="C514" s="22" t="s">
        <v>409</v>
      </c>
      <c r="D514" s="22" t="s">
        <v>410</v>
      </c>
      <c r="E514" s="22" t="s">
        <v>411</v>
      </c>
    </row>
    <row r="515" spans="1:5" ht="12.75">
      <c r="A515" s="24" t="s">
        <v>458</v>
      </c>
      <c r="B515" s="21" t="s">
        <v>430</v>
      </c>
      <c r="C515" s="25">
        <v>0.5</v>
      </c>
      <c r="D515" s="26">
        <v>7.02</v>
      </c>
      <c r="E515" s="26">
        <v>3.51</v>
      </c>
    </row>
    <row r="516" spans="1:5" ht="12.75">
      <c r="A516" s="24" t="s">
        <v>227</v>
      </c>
      <c r="B516" s="21" t="s">
        <v>430</v>
      </c>
      <c r="C516" s="25">
        <v>0.5</v>
      </c>
      <c r="D516" s="26">
        <v>4.6</v>
      </c>
      <c r="E516" s="26">
        <v>2.3</v>
      </c>
    </row>
    <row r="517" spans="1:5" ht="12.75">
      <c r="A517" s="24" t="s">
        <v>414</v>
      </c>
      <c r="B517" s="21"/>
      <c r="C517" s="22"/>
      <c r="D517" s="22"/>
      <c r="E517" s="26">
        <v>5.81</v>
      </c>
    </row>
    <row r="518" spans="1:5" ht="12.75">
      <c r="A518" s="24"/>
      <c r="B518" s="21"/>
      <c r="C518" s="22"/>
      <c r="D518" s="22"/>
      <c r="E518" s="22"/>
    </row>
    <row r="519" spans="1:5" ht="12.75">
      <c r="A519" s="24" t="s">
        <v>433</v>
      </c>
      <c r="B519" s="21" t="s">
        <v>408</v>
      </c>
      <c r="C519" s="22" t="s">
        <v>409</v>
      </c>
      <c r="D519" s="22" t="s">
        <v>410</v>
      </c>
      <c r="E519" s="22" t="s">
        <v>411</v>
      </c>
    </row>
    <row r="520" spans="1:5" ht="12.75">
      <c r="A520" s="24" t="s">
        <v>248</v>
      </c>
      <c r="B520" s="21" t="s">
        <v>229</v>
      </c>
      <c r="C520" s="25">
        <v>1</v>
      </c>
      <c r="D520" s="26">
        <v>47</v>
      </c>
      <c r="E520" s="26">
        <v>47</v>
      </c>
    </row>
    <row r="521" spans="1:5" ht="12.75">
      <c r="A521" s="24" t="s">
        <v>414</v>
      </c>
      <c r="B521" s="21"/>
      <c r="C521" s="22"/>
      <c r="D521" s="22"/>
      <c r="E521" s="26">
        <v>47</v>
      </c>
    </row>
    <row r="522" spans="1:5" ht="12.75">
      <c r="A522" s="24"/>
      <c r="B522" s="21"/>
      <c r="C522" s="22"/>
      <c r="D522" s="22"/>
      <c r="E522" s="22"/>
    </row>
    <row r="523" spans="1:5" ht="12.75">
      <c r="A523" s="24" t="s">
        <v>415</v>
      </c>
      <c r="B523" s="21"/>
      <c r="C523" s="22"/>
      <c r="D523" s="22"/>
      <c r="E523" s="26">
        <v>52.81</v>
      </c>
    </row>
    <row r="524" spans="1:5" ht="12.75">
      <c r="A524" s="24" t="s">
        <v>416</v>
      </c>
      <c r="B524" s="21"/>
      <c r="C524" s="22"/>
      <c r="D524" s="27">
        <v>0.2599</v>
      </c>
      <c r="E524" s="26">
        <v>13.73</v>
      </c>
    </row>
    <row r="525" spans="1:5" ht="12.75">
      <c r="A525" s="24" t="s">
        <v>417</v>
      </c>
      <c r="B525" s="21"/>
      <c r="C525" s="22"/>
      <c r="D525" s="22"/>
      <c r="E525" s="26">
        <v>66.54</v>
      </c>
    </row>
    <row r="526" ht="12.75">
      <c r="E526" s="13"/>
    </row>
    <row r="527" spans="1:5" ht="20.25">
      <c r="A527" s="20" t="s">
        <v>249</v>
      </c>
      <c r="B527" s="21"/>
      <c r="C527" s="22"/>
      <c r="D527" s="22"/>
      <c r="E527" s="22"/>
    </row>
    <row r="528" spans="1:2" ht="12.75">
      <c r="A528" t="s">
        <v>250</v>
      </c>
      <c r="B528"/>
    </row>
    <row r="529" spans="1:5" ht="12.75">
      <c r="A529" s="23" t="s">
        <v>226</v>
      </c>
      <c r="B529" s="21"/>
      <c r="C529" s="22"/>
      <c r="D529" s="22"/>
      <c r="E529" s="22"/>
    </row>
    <row r="530" spans="1:5" ht="12.75">
      <c r="A530" s="23"/>
      <c r="B530" s="21"/>
      <c r="C530" s="22"/>
      <c r="D530" s="22"/>
      <c r="E530" s="22"/>
    </row>
    <row r="531" spans="1:5" ht="12.75">
      <c r="A531" s="1" t="s">
        <v>428</v>
      </c>
      <c r="B531" s="2" t="s">
        <v>408</v>
      </c>
      <c r="C531" t="s">
        <v>409</v>
      </c>
      <c r="D531" t="s">
        <v>410</v>
      </c>
      <c r="E531" t="s">
        <v>411</v>
      </c>
    </row>
    <row r="532" spans="1:5" ht="12.75">
      <c r="A532" s="1" t="s">
        <v>458</v>
      </c>
      <c r="B532" s="2" t="s">
        <v>430</v>
      </c>
      <c r="C532" s="12">
        <v>0.65</v>
      </c>
      <c r="D532" s="13">
        <v>7.02</v>
      </c>
      <c r="E532" s="13">
        <v>4.56</v>
      </c>
    </row>
    <row r="533" spans="1:5" ht="12.75">
      <c r="A533" s="1" t="s">
        <v>227</v>
      </c>
      <c r="B533" s="2" t="s">
        <v>430</v>
      </c>
      <c r="C533" s="12">
        <v>0.65</v>
      </c>
      <c r="D533" s="13">
        <v>4.6</v>
      </c>
      <c r="E533" s="13">
        <v>2.99</v>
      </c>
    </row>
    <row r="534" spans="1:5" ht="12.75">
      <c r="A534" s="1" t="s">
        <v>414</v>
      </c>
      <c r="E534" s="13">
        <v>7.55</v>
      </c>
    </row>
    <row r="535" spans="1:5" ht="12.75">
      <c r="A535" s="24"/>
      <c r="B535" s="21"/>
      <c r="C535" s="22"/>
      <c r="D535" s="22"/>
      <c r="E535" s="22"/>
    </row>
    <row r="536" spans="1:5" ht="12.75">
      <c r="A536" s="24" t="s">
        <v>433</v>
      </c>
      <c r="B536" s="21" t="s">
        <v>408</v>
      </c>
      <c r="C536" s="22" t="s">
        <v>409</v>
      </c>
      <c r="D536" s="22" t="s">
        <v>410</v>
      </c>
      <c r="E536" s="22" t="s">
        <v>411</v>
      </c>
    </row>
    <row r="537" spans="1:5" ht="12.75">
      <c r="A537" s="24" t="s">
        <v>251</v>
      </c>
      <c r="B537" s="21" t="s">
        <v>229</v>
      </c>
      <c r="C537" s="25">
        <v>1</v>
      </c>
      <c r="D537" s="26">
        <v>72.98</v>
      </c>
      <c r="E537" s="26">
        <v>72.98</v>
      </c>
    </row>
    <row r="538" spans="1:5" ht="12.75">
      <c r="A538" s="24" t="s">
        <v>242</v>
      </c>
      <c r="B538" s="21" t="s">
        <v>17</v>
      </c>
      <c r="C538" s="25">
        <v>1</v>
      </c>
      <c r="D538" s="26">
        <v>41.16</v>
      </c>
      <c r="E538" s="26">
        <v>41.16</v>
      </c>
    </row>
    <row r="539" spans="1:5" ht="12.75">
      <c r="A539" s="24" t="s">
        <v>252</v>
      </c>
      <c r="B539" s="21" t="s">
        <v>467</v>
      </c>
      <c r="C539" s="25">
        <v>0.28</v>
      </c>
      <c r="D539" s="26">
        <v>0.02</v>
      </c>
      <c r="E539" s="26">
        <v>0.01</v>
      </c>
    </row>
    <row r="540" spans="1:5" ht="12.75">
      <c r="A540" s="24" t="s">
        <v>414</v>
      </c>
      <c r="B540" s="21"/>
      <c r="C540" s="22"/>
      <c r="D540" s="22"/>
      <c r="E540" s="26">
        <v>114.15</v>
      </c>
    </row>
    <row r="541" spans="1:5" ht="12.75">
      <c r="A541" s="24"/>
      <c r="B541" s="21"/>
      <c r="C541" s="22"/>
      <c r="D541" s="22"/>
      <c r="E541" s="22"/>
    </row>
    <row r="542" spans="1:5" ht="12.75">
      <c r="A542" s="24" t="s">
        <v>415</v>
      </c>
      <c r="B542" s="21"/>
      <c r="C542" s="22"/>
      <c r="D542" s="22"/>
      <c r="E542" s="26">
        <v>121.7</v>
      </c>
    </row>
    <row r="543" spans="1:5" ht="12.75">
      <c r="A543" s="24" t="s">
        <v>416</v>
      </c>
      <c r="B543" s="21"/>
      <c r="C543" s="22"/>
      <c r="D543" s="27">
        <v>0.2599</v>
      </c>
      <c r="E543" s="26">
        <v>31.63</v>
      </c>
    </row>
    <row r="544" spans="1:5" ht="12.75">
      <c r="A544" s="24" t="s">
        <v>417</v>
      </c>
      <c r="B544" s="21"/>
      <c r="C544" s="22"/>
      <c r="D544" s="22"/>
      <c r="E544" s="26">
        <v>153.33</v>
      </c>
    </row>
    <row r="545" spans="1:5" ht="12.75">
      <c r="A545" s="24"/>
      <c r="B545" s="21"/>
      <c r="C545" s="22"/>
      <c r="D545" s="22"/>
      <c r="E545" s="26"/>
    </row>
    <row r="546" spans="1:5" ht="20.25">
      <c r="A546" s="20" t="s">
        <v>253</v>
      </c>
      <c r="B546" s="21"/>
      <c r="C546" s="22"/>
      <c r="D546" s="22"/>
      <c r="E546" s="22"/>
    </row>
    <row r="547" spans="1:2" ht="12.75">
      <c r="A547" t="s">
        <v>254</v>
      </c>
      <c r="B547"/>
    </row>
    <row r="548" spans="1:5" ht="12.75">
      <c r="A548" s="23" t="s">
        <v>226</v>
      </c>
      <c r="B548" s="21"/>
      <c r="C548" s="22"/>
      <c r="D548" s="22"/>
      <c r="E548" s="22"/>
    </row>
    <row r="549" spans="1:5" ht="12.75">
      <c r="A549" s="23"/>
      <c r="B549" s="21"/>
      <c r="C549" s="22"/>
      <c r="D549" s="22"/>
      <c r="E549" s="22"/>
    </row>
    <row r="550" spans="1:5" ht="12.75">
      <c r="A550" s="1" t="s">
        <v>428</v>
      </c>
      <c r="B550" s="2" t="s">
        <v>408</v>
      </c>
      <c r="C550" t="s">
        <v>409</v>
      </c>
      <c r="D550" t="s">
        <v>410</v>
      </c>
      <c r="E550" t="s">
        <v>411</v>
      </c>
    </row>
    <row r="551" spans="1:5" ht="12.75">
      <c r="A551" s="1" t="s">
        <v>458</v>
      </c>
      <c r="B551" s="2" t="s">
        <v>430</v>
      </c>
      <c r="C551" s="12">
        <v>0.65</v>
      </c>
      <c r="D551" s="13">
        <v>7.02</v>
      </c>
      <c r="E551" s="13">
        <v>4.56</v>
      </c>
    </row>
    <row r="552" spans="1:5" ht="12.75">
      <c r="A552" s="1" t="s">
        <v>227</v>
      </c>
      <c r="B552" s="2" t="s">
        <v>430</v>
      </c>
      <c r="C552" s="12">
        <v>0.65</v>
      </c>
      <c r="D552" s="13">
        <v>4.6</v>
      </c>
      <c r="E552" s="13">
        <v>2.99</v>
      </c>
    </row>
    <row r="553" spans="1:5" ht="12.75">
      <c r="A553" s="1" t="s">
        <v>414</v>
      </c>
      <c r="E553" s="13">
        <v>7.55</v>
      </c>
    </row>
    <row r="554" spans="1:5" ht="12.75">
      <c r="A554" s="24"/>
      <c r="B554" s="21"/>
      <c r="C554" s="22"/>
      <c r="D554" s="22"/>
      <c r="E554" s="22"/>
    </row>
    <row r="555" spans="1:5" ht="12.75">
      <c r="A555" s="24" t="s">
        <v>415</v>
      </c>
      <c r="B555" s="21"/>
      <c r="C555" s="22"/>
      <c r="D555" s="22"/>
      <c r="E555" s="26">
        <v>7.55</v>
      </c>
    </row>
    <row r="556" spans="1:5" ht="12.75">
      <c r="A556" s="24" t="s">
        <v>416</v>
      </c>
      <c r="B556" s="21"/>
      <c r="C556" s="22"/>
      <c r="D556" s="27">
        <v>0.2599</v>
      </c>
      <c r="E556" s="26">
        <v>1.96</v>
      </c>
    </row>
    <row r="557" spans="1:5" ht="12.75">
      <c r="A557" s="24" t="s">
        <v>417</v>
      </c>
      <c r="B557" s="21"/>
      <c r="C557" s="22"/>
      <c r="D557" s="22"/>
      <c r="E557" s="26">
        <v>9.51</v>
      </c>
    </row>
    <row r="558" spans="1:5" ht="12.75">
      <c r="A558" s="24"/>
      <c r="B558" s="21"/>
      <c r="C558" s="22"/>
      <c r="D558" s="22"/>
      <c r="E558" s="26"/>
    </row>
    <row r="559" ht="20.25">
      <c r="A559" s="10" t="s">
        <v>255</v>
      </c>
    </row>
    <row r="560" spans="1:2" ht="12.75">
      <c r="A560" t="s">
        <v>256</v>
      </c>
      <c r="B560"/>
    </row>
    <row r="561" ht="12.75">
      <c r="A561" s="1" t="s">
        <v>439</v>
      </c>
    </row>
    <row r="563" spans="1:5" ht="12.75">
      <c r="A563" s="1" t="s">
        <v>428</v>
      </c>
      <c r="B563" s="2" t="s">
        <v>408</v>
      </c>
      <c r="C563" t="s">
        <v>409</v>
      </c>
      <c r="D563" t="s">
        <v>410</v>
      </c>
      <c r="E563" t="s">
        <v>411</v>
      </c>
    </row>
    <row r="564" spans="1:5" ht="12.75">
      <c r="A564" s="1" t="s">
        <v>458</v>
      </c>
      <c r="B564" s="2" t="s">
        <v>430</v>
      </c>
      <c r="C564" s="12">
        <v>0.5</v>
      </c>
      <c r="D564" s="13">
        <v>7.02</v>
      </c>
      <c r="E564" s="13">
        <v>3.51</v>
      </c>
    </row>
    <row r="565" spans="1:5" ht="12.75">
      <c r="A565" s="1" t="s">
        <v>227</v>
      </c>
      <c r="B565" s="2" t="s">
        <v>430</v>
      </c>
      <c r="C565" s="12">
        <v>0.5</v>
      </c>
      <c r="D565" s="13">
        <v>4.6</v>
      </c>
      <c r="E565" s="13">
        <v>2.3</v>
      </c>
    </row>
    <row r="566" spans="1:5" ht="12.75">
      <c r="A566" s="1" t="s">
        <v>414</v>
      </c>
      <c r="E566" s="13">
        <v>5.81</v>
      </c>
    </row>
    <row r="568" spans="1:5" ht="12.75">
      <c r="A568" s="1" t="s">
        <v>415</v>
      </c>
      <c r="E568" s="13">
        <v>5.81</v>
      </c>
    </row>
    <row r="569" spans="1:5" ht="12.75">
      <c r="A569" s="1" t="s">
        <v>416</v>
      </c>
      <c r="D569" s="14">
        <v>0.2599</v>
      </c>
      <c r="E569" s="13">
        <v>1.51</v>
      </c>
    </row>
    <row r="570" spans="1:5" ht="13.5" customHeight="1">
      <c r="A570" s="1" t="s">
        <v>417</v>
      </c>
      <c r="E570" s="13">
        <v>7.32</v>
      </c>
    </row>
    <row r="571" ht="13.5" customHeight="1">
      <c r="E571" s="13"/>
    </row>
    <row r="572" ht="20.25">
      <c r="A572" s="10" t="s">
        <v>257</v>
      </c>
    </row>
    <row r="573" spans="1:2" ht="12.75">
      <c r="A573" t="s">
        <v>277</v>
      </c>
      <c r="B573"/>
    </row>
    <row r="574" ht="12.75">
      <c r="A574" s="1" t="s">
        <v>439</v>
      </c>
    </row>
    <row r="576" spans="1:5" ht="12.75">
      <c r="A576" s="1" t="s">
        <v>428</v>
      </c>
      <c r="B576" s="2" t="s">
        <v>408</v>
      </c>
      <c r="C576" t="s">
        <v>409</v>
      </c>
      <c r="D576" t="s">
        <v>410</v>
      </c>
      <c r="E576" t="s">
        <v>411</v>
      </c>
    </row>
    <row r="577" spans="1:5" ht="12.75">
      <c r="A577" s="1" t="s">
        <v>458</v>
      </c>
      <c r="B577" s="2" t="s">
        <v>430</v>
      </c>
      <c r="C577" s="12">
        <v>0.3</v>
      </c>
      <c r="D577" s="13">
        <v>7.02</v>
      </c>
      <c r="E577" s="13">
        <v>2.11</v>
      </c>
    </row>
    <row r="578" spans="1:5" ht="12.75">
      <c r="A578" s="1" t="s">
        <v>227</v>
      </c>
      <c r="B578" s="2" t="s">
        <v>430</v>
      </c>
      <c r="C578" s="12">
        <v>0.3</v>
      </c>
      <c r="D578" s="13">
        <v>4.6</v>
      </c>
      <c r="E578" s="13">
        <v>1.38</v>
      </c>
    </row>
    <row r="579" spans="1:5" ht="12.75">
      <c r="A579" s="1" t="s">
        <v>414</v>
      </c>
      <c r="E579" s="13">
        <v>3.49</v>
      </c>
    </row>
    <row r="581" spans="1:5" ht="12.75">
      <c r="A581" s="1" t="s">
        <v>433</v>
      </c>
      <c r="B581" s="2" t="s">
        <v>408</v>
      </c>
      <c r="C581" t="s">
        <v>409</v>
      </c>
      <c r="D581" t="s">
        <v>410</v>
      </c>
      <c r="E581" t="s">
        <v>411</v>
      </c>
    </row>
    <row r="582" spans="1:5" ht="12.75">
      <c r="A582" s="1" t="s">
        <v>278</v>
      </c>
      <c r="B582" s="2" t="s">
        <v>229</v>
      </c>
      <c r="C582" s="12">
        <v>1</v>
      </c>
      <c r="D582" s="13">
        <v>25</v>
      </c>
      <c r="E582" s="13">
        <v>25</v>
      </c>
    </row>
    <row r="583" spans="1:5" ht="12.75">
      <c r="A583" s="1" t="s">
        <v>414</v>
      </c>
      <c r="E583" s="13">
        <v>25</v>
      </c>
    </row>
    <row r="585" spans="1:5" ht="12.75">
      <c r="A585" s="1" t="s">
        <v>415</v>
      </c>
      <c r="E585" s="13">
        <v>28.49</v>
      </c>
    </row>
    <row r="586" spans="1:5" ht="12.75">
      <c r="A586" s="1" t="s">
        <v>416</v>
      </c>
      <c r="D586" s="14">
        <v>0.2599</v>
      </c>
      <c r="E586" s="13">
        <v>7.4</v>
      </c>
    </row>
    <row r="587" spans="1:5" ht="12.75">
      <c r="A587" s="1" t="s">
        <v>417</v>
      </c>
      <c r="E587" s="13">
        <v>35.89</v>
      </c>
    </row>
    <row r="588" ht="12.75">
      <c r="E588" s="13"/>
    </row>
    <row r="589" ht="20.25">
      <c r="A589" s="10" t="s">
        <v>279</v>
      </c>
    </row>
    <row r="590" spans="1:2" ht="12.75">
      <c r="A590" t="s">
        <v>280</v>
      </c>
      <c r="B590"/>
    </row>
    <row r="591" ht="12.75">
      <c r="A591" s="1" t="s">
        <v>439</v>
      </c>
    </row>
    <row r="593" spans="1:5" ht="12.75">
      <c r="A593" s="1" t="s">
        <v>428</v>
      </c>
      <c r="B593" s="2" t="s">
        <v>408</v>
      </c>
      <c r="C593" t="s">
        <v>409</v>
      </c>
      <c r="D593" t="s">
        <v>410</v>
      </c>
      <c r="E593" t="s">
        <v>411</v>
      </c>
    </row>
    <row r="594" spans="1:5" ht="12.75">
      <c r="A594" s="1" t="s">
        <v>281</v>
      </c>
      <c r="B594" s="2" t="s">
        <v>430</v>
      </c>
      <c r="C594" s="12">
        <v>1.3</v>
      </c>
      <c r="D594" s="13">
        <v>7.02</v>
      </c>
      <c r="E594" s="13">
        <v>9.13</v>
      </c>
    </row>
    <row r="595" spans="1:5" ht="12.75">
      <c r="A595" s="1" t="s">
        <v>282</v>
      </c>
      <c r="B595" s="2" t="s">
        <v>430</v>
      </c>
      <c r="C595" s="12">
        <v>1.3</v>
      </c>
      <c r="D595" s="13">
        <v>4.6</v>
      </c>
      <c r="E595" s="13">
        <v>5.98</v>
      </c>
    </row>
    <row r="596" spans="1:5" ht="12.75">
      <c r="A596" s="1" t="s">
        <v>414</v>
      </c>
      <c r="E596" s="13">
        <v>15.11</v>
      </c>
    </row>
    <row r="598" spans="1:5" ht="12.75">
      <c r="A598" s="1" t="s">
        <v>433</v>
      </c>
      <c r="B598" s="2" t="s">
        <v>408</v>
      </c>
      <c r="C598" t="s">
        <v>409</v>
      </c>
      <c r="D598" t="s">
        <v>410</v>
      </c>
      <c r="E598" t="s">
        <v>411</v>
      </c>
    </row>
    <row r="599" spans="1:5" ht="12.75">
      <c r="A599" s="1" t="s">
        <v>283</v>
      </c>
      <c r="B599" s="2" t="s">
        <v>475</v>
      </c>
      <c r="C599" s="28">
        <v>1</v>
      </c>
      <c r="D599">
        <v>68.39</v>
      </c>
      <c r="E599" s="13">
        <v>68.39</v>
      </c>
    </row>
    <row r="600" spans="1:5" ht="12.75">
      <c r="A600" s="1" t="s">
        <v>222</v>
      </c>
      <c r="B600" s="2" t="s">
        <v>8</v>
      </c>
      <c r="C600" s="12">
        <v>0.9</v>
      </c>
      <c r="D600" s="13">
        <v>9.61</v>
      </c>
      <c r="E600" s="13">
        <v>8.65</v>
      </c>
    </row>
    <row r="601" spans="1:5" ht="25.5" customHeight="1">
      <c r="A601" s="1" t="s">
        <v>223</v>
      </c>
      <c r="B601" s="2" t="s">
        <v>17</v>
      </c>
      <c r="C601" s="12">
        <v>3.4</v>
      </c>
      <c r="D601" s="13">
        <v>20.7</v>
      </c>
      <c r="E601" s="13">
        <v>70.38</v>
      </c>
    </row>
    <row r="602" spans="1:5" ht="14.25" customHeight="1">
      <c r="A602" s="1" t="s">
        <v>284</v>
      </c>
      <c r="B602" s="2" t="s">
        <v>475</v>
      </c>
      <c r="C602" s="12">
        <v>3</v>
      </c>
      <c r="D602" s="13">
        <v>10.27</v>
      </c>
      <c r="E602" s="13">
        <v>30.81</v>
      </c>
    </row>
    <row r="603" spans="1:5" ht="12.75">
      <c r="A603" s="1" t="s">
        <v>414</v>
      </c>
      <c r="E603" s="13">
        <v>178.23</v>
      </c>
    </row>
    <row r="605" spans="1:5" ht="12.75">
      <c r="A605" s="1" t="s">
        <v>415</v>
      </c>
      <c r="E605" s="13">
        <v>193.34</v>
      </c>
    </row>
    <row r="606" spans="1:5" ht="12.75">
      <c r="A606" s="1" t="s">
        <v>416</v>
      </c>
      <c r="D606" s="14">
        <v>0.2599</v>
      </c>
      <c r="E606" s="13">
        <v>50.25</v>
      </c>
    </row>
    <row r="607" spans="1:5" ht="12.75">
      <c r="A607" s="1" t="s">
        <v>417</v>
      </c>
      <c r="E607" s="13">
        <v>243.59</v>
      </c>
    </row>
    <row r="608" ht="12.75">
      <c r="E608" s="13"/>
    </row>
    <row r="609" ht="20.25">
      <c r="A609" s="10" t="s">
        <v>285</v>
      </c>
    </row>
    <row r="610" ht="25.5">
      <c r="A610" s="29" t="s">
        <v>286</v>
      </c>
    </row>
    <row r="611" ht="12.75">
      <c r="A611" s="1" t="s">
        <v>287</v>
      </c>
    </row>
    <row r="613" spans="1:5" ht="12.75">
      <c r="A613" s="1" t="s">
        <v>428</v>
      </c>
      <c r="B613" s="2" t="s">
        <v>408</v>
      </c>
      <c r="C613" t="s">
        <v>409</v>
      </c>
      <c r="D613" t="s">
        <v>410</v>
      </c>
      <c r="E613" t="s">
        <v>411</v>
      </c>
    </row>
    <row r="614" spans="1:5" ht="12.75">
      <c r="A614" s="1" t="s">
        <v>288</v>
      </c>
      <c r="B614" s="2" t="s">
        <v>430</v>
      </c>
      <c r="C614" s="12">
        <v>0.5</v>
      </c>
      <c r="D614" s="13">
        <v>7.02</v>
      </c>
      <c r="E614" s="13">
        <v>3.51</v>
      </c>
    </row>
    <row r="615" spans="1:5" ht="12.75">
      <c r="A615" s="1" t="s">
        <v>441</v>
      </c>
      <c r="B615" s="2" t="s">
        <v>430</v>
      </c>
      <c r="C615" s="12">
        <v>0.5</v>
      </c>
      <c r="D615" s="13">
        <v>4.53</v>
      </c>
      <c r="E615" s="13">
        <v>2.27</v>
      </c>
    </row>
    <row r="616" spans="1:5" ht="12.75">
      <c r="A616" s="1" t="s">
        <v>414</v>
      </c>
      <c r="E616" s="13">
        <v>5.78</v>
      </c>
    </row>
    <row r="618" spans="1:5" ht="12.75">
      <c r="A618" s="1" t="s">
        <v>433</v>
      </c>
      <c r="B618" s="2" t="s">
        <v>408</v>
      </c>
      <c r="C618" t="s">
        <v>409</v>
      </c>
      <c r="D618" t="s">
        <v>410</v>
      </c>
      <c r="E618" t="s">
        <v>411</v>
      </c>
    </row>
    <row r="619" spans="1:5" ht="12.75">
      <c r="A619" s="1" t="s">
        <v>289</v>
      </c>
      <c r="B619" s="2" t="s">
        <v>290</v>
      </c>
      <c r="C619" s="12">
        <v>1</v>
      </c>
      <c r="D619" s="26">
        <v>89.9</v>
      </c>
      <c r="E619" s="13">
        <v>89.9</v>
      </c>
    </row>
    <row r="620" spans="1:5" ht="12.75">
      <c r="A620" s="1" t="s">
        <v>414</v>
      </c>
      <c r="E620" s="13">
        <v>89.9</v>
      </c>
    </row>
    <row r="622" spans="1:5" ht="12.75">
      <c r="A622" s="1" t="s">
        <v>415</v>
      </c>
      <c r="E622" s="13">
        <v>95.68</v>
      </c>
    </row>
    <row r="623" spans="1:5" ht="12.75">
      <c r="A623" s="1" t="s">
        <v>416</v>
      </c>
      <c r="D623" s="14">
        <v>0.2599</v>
      </c>
      <c r="E623" s="13">
        <v>24.87</v>
      </c>
    </row>
    <row r="624" spans="1:5" ht="12.75">
      <c r="A624" s="1" t="s">
        <v>417</v>
      </c>
      <c r="E624" s="13">
        <v>120.55</v>
      </c>
    </row>
    <row r="625" ht="12.75">
      <c r="E625" s="13"/>
    </row>
    <row r="626" ht="20.25">
      <c r="A626" s="10" t="s">
        <v>291</v>
      </c>
    </row>
    <row r="627" spans="1:5" ht="12.75" customHeight="1">
      <c r="A627" s="242" t="s">
        <v>292</v>
      </c>
      <c r="B627" s="242"/>
      <c r="C627" s="242"/>
      <c r="D627" s="242"/>
      <c r="E627" s="242"/>
    </row>
    <row r="628" ht="12.75">
      <c r="A628" s="1" t="s">
        <v>287</v>
      </c>
    </row>
    <row r="630" spans="1:5" ht="12.75">
      <c r="A630" s="1" t="s">
        <v>428</v>
      </c>
      <c r="B630" s="2" t="s">
        <v>408</v>
      </c>
      <c r="C630" t="s">
        <v>409</v>
      </c>
      <c r="D630" t="s">
        <v>410</v>
      </c>
      <c r="E630" t="s">
        <v>411</v>
      </c>
    </row>
    <row r="631" spans="1:5" ht="12.75">
      <c r="A631" s="1" t="s">
        <v>288</v>
      </c>
      <c r="B631" s="2" t="s">
        <v>430</v>
      </c>
      <c r="C631" s="12">
        <v>0.5</v>
      </c>
      <c r="D631" s="13">
        <v>7.02</v>
      </c>
      <c r="E631" s="13">
        <v>3.51</v>
      </c>
    </row>
    <row r="632" spans="1:5" ht="12.75">
      <c r="A632" s="1" t="s">
        <v>441</v>
      </c>
      <c r="B632" s="2" t="s">
        <v>430</v>
      </c>
      <c r="C632" s="12">
        <v>0.5</v>
      </c>
      <c r="D632" s="13">
        <v>4.53</v>
      </c>
      <c r="E632" s="13">
        <v>2.27</v>
      </c>
    </row>
    <row r="633" spans="1:5" ht="12.75">
      <c r="A633" s="1" t="s">
        <v>414</v>
      </c>
      <c r="E633" s="13">
        <v>5.78</v>
      </c>
    </row>
    <row r="635" spans="1:5" ht="12.75">
      <c r="A635" s="1" t="s">
        <v>433</v>
      </c>
      <c r="B635" s="2" t="s">
        <v>408</v>
      </c>
      <c r="C635" t="s">
        <v>409</v>
      </c>
      <c r="D635" t="s">
        <v>410</v>
      </c>
      <c r="E635" t="s">
        <v>411</v>
      </c>
    </row>
    <row r="636" spans="1:5" ht="12.75">
      <c r="A636" s="1" t="s">
        <v>293</v>
      </c>
      <c r="B636" s="2" t="s">
        <v>290</v>
      </c>
      <c r="C636" s="12">
        <v>1</v>
      </c>
      <c r="D636" s="26">
        <v>35</v>
      </c>
      <c r="E636" s="13">
        <v>35</v>
      </c>
    </row>
    <row r="637" spans="1:5" ht="12.75">
      <c r="A637" s="1" t="s">
        <v>414</v>
      </c>
      <c r="E637" s="13">
        <v>35</v>
      </c>
    </row>
    <row r="639" spans="1:5" ht="12.75">
      <c r="A639" s="1" t="s">
        <v>415</v>
      </c>
      <c r="E639" s="13">
        <v>40.78</v>
      </c>
    </row>
    <row r="640" spans="1:5" ht="12.75">
      <c r="A640" s="1" t="s">
        <v>416</v>
      </c>
      <c r="D640" s="14">
        <v>0.2599</v>
      </c>
      <c r="E640" s="13">
        <v>10.6</v>
      </c>
    </row>
    <row r="641" spans="1:5" ht="12.75">
      <c r="A641" s="1" t="s">
        <v>417</v>
      </c>
      <c r="E641" s="13">
        <v>51.38</v>
      </c>
    </row>
    <row r="642" ht="12.75">
      <c r="E642" s="13"/>
    </row>
    <row r="643" ht="19.5" customHeight="1">
      <c r="A643" s="10" t="s">
        <v>294</v>
      </c>
    </row>
    <row r="644" ht="25.5">
      <c r="A644" s="19" t="s">
        <v>295</v>
      </c>
    </row>
    <row r="645" ht="12.75">
      <c r="A645" s="1" t="s">
        <v>287</v>
      </c>
    </row>
    <row r="647" spans="1:5" ht="12.75">
      <c r="A647" s="1" t="s">
        <v>428</v>
      </c>
      <c r="B647" s="2" t="s">
        <v>408</v>
      </c>
      <c r="C647" t="s">
        <v>409</v>
      </c>
      <c r="D647" t="s">
        <v>410</v>
      </c>
      <c r="E647" t="s">
        <v>411</v>
      </c>
    </row>
    <row r="648" spans="1:5" ht="12.75">
      <c r="A648" s="1" t="s">
        <v>440</v>
      </c>
      <c r="B648" s="2" t="s">
        <v>430</v>
      </c>
      <c r="C648" s="12">
        <v>1</v>
      </c>
      <c r="D648" s="13">
        <v>7.02</v>
      </c>
      <c r="E648" s="13">
        <v>7.02</v>
      </c>
    </row>
    <row r="649" spans="1:5" ht="12.75">
      <c r="A649" s="1" t="s">
        <v>441</v>
      </c>
      <c r="B649" s="2" t="s">
        <v>430</v>
      </c>
      <c r="C649" s="12">
        <v>1</v>
      </c>
      <c r="D649" s="13">
        <v>4.53</v>
      </c>
      <c r="E649" s="13">
        <v>4.53</v>
      </c>
    </row>
    <row r="650" spans="1:5" ht="12.75">
      <c r="A650" s="1" t="s">
        <v>414</v>
      </c>
      <c r="E650" s="13">
        <v>11.55</v>
      </c>
    </row>
    <row r="652" spans="1:5" ht="12.75">
      <c r="A652" s="1" t="s">
        <v>433</v>
      </c>
      <c r="B652" s="2" t="s">
        <v>408</v>
      </c>
      <c r="C652" t="s">
        <v>409</v>
      </c>
      <c r="D652" t="s">
        <v>410</v>
      </c>
      <c r="E652" t="s">
        <v>411</v>
      </c>
    </row>
    <row r="653" spans="1:5" ht="12.75">
      <c r="A653" s="1" t="s">
        <v>296</v>
      </c>
      <c r="B653" s="2" t="s">
        <v>290</v>
      </c>
      <c r="C653" s="12">
        <v>1</v>
      </c>
      <c r="D653" s="13">
        <v>180</v>
      </c>
      <c r="E653" s="13">
        <v>180</v>
      </c>
    </row>
    <row r="654" spans="1:5" ht="12.75">
      <c r="A654" s="1" t="s">
        <v>414</v>
      </c>
      <c r="E654" s="13">
        <v>180</v>
      </c>
    </row>
    <row r="656" spans="1:5" ht="12.75">
      <c r="A656" s="1" t="s">
        <v>415</v>
      </c>
      <c r="E656" s="13">
        <v>191.55</v>
      </c>
    </row>
    <row r="657" spans="1:5" ht="12.75">
      <c r="A657" s="1" t="s">
        <v>416</v>
      </c>
      <c r="D657" s="14">
        <v>0.2599</v>
      </c>
      <c r="E657" s="13">
        <v>49.78</v>
      </c>
    </row>
    <row r="658" spans="1:5" ht="12.75">
      <c r="A658" s="1" t="s">
        <v>417</v>
      </c>
      <c r="E658" s="13">
        <v>241.33</v>
      </c>
    </row>
    <row r="659" ht="12.75">
      <c r="E659" s="13"/>
    </row>
    <row r="660" ht="19.5" customHeight="1">
      <c r="A660" s="10" t="s">
        <v>297</v>
      </c>
    </row>
    <row r="661" ht="25.5">
      <c r="A661" s="19" t="s">
        <v>295</v>
      </c>
    </row>
    <row r="662" ht="12.75">
      <c r="A662" s="1" t="s">
        <v>287</v>
      </c>
    </row>
    <row r="664" spans="1:5" ht="12.75">
      <c r="A664" s="1" t="s">
        <v>428</v>
      </c>
      <c r="B664" s="2" t="s">
        <v>408</v>
      </c>
      <c r="C664" t="s">
        <v>409</v>
      </c>
      <c r="D664" t="s">
        <v>410</v>
      </c>
      <c r="E664" t="s">
        <v>411</v>
      </c>
    </row>
    <row r="665" spans="1:5" ht="12.75">
      <c r="A665" s="1" t="s">
        <v>440</v>
      </c>
      <c r="B665" s="2" t="s">
        <v>430</v>
      </c>
      <c r="C665" s="12">
        <v>1</v>
      </c>
      <c r="D665" s="13">
        <v>7.02</v>
      </c>
      <c r="E665" s="13">
        <v>7.02</v>
      </c>
    </row>
    <row r="666" spans="1:5" ht="12.75">
      <c r="A666" s="1" t="s">
        <v>441</v>
      </c>
      <c r="B666" s="2" t="s">
        <v>430</v>
      </c>
      <c r="C666" s="12">
        <v>1</v>
      </c>
      <c r="D666" s="13">
        <v>4.53</v>
      </c>
      <c r="E666" s="13">
        <v>4.53</v>
      </c>
    </row>
    <row r="667" spans="1:5" ht="12.75">
      <c r="A667" s="1" t="s">
        <v>414</v>
      </c>
      <c r="E667" s="13">
        <v>11.55</v>
      </c>
    </row>
    <row r="669" spans="1:5" ht="12.75">
      <c r="A669" s="1" t="s">
        <v>433</v>
      </c>
      <c r="B669" s="2" t="s">
        <v>408</v>
      </c>
      <c r="C669" t="s">
        <v>409</v>
      </c>
      <c r="D669" t="s">
        <v>410</v>
      </c>
      <c r="E669" t="s">
        <v>411</v>
      </c>
    </row>
    <row r="670" spans="1:5" ht="12.75">
      <c r="A670" s="1" t="s">
        <v>298</v>
      </c>
      <c r="B670" s="2" t="s">
        <v>290</v>
      </c>
      <c r="C670" s="12">
        <v>1</v>
      </c>
      <c r="D670" s="13">
        <v>95</v>
      </c>
      <c r="E670" s="13">
        <v>95</v>
      </c>
    </row>
    <row r="671" spans="1:5" ht="12.75">
      <c r="A671" s="1" t="s">
        <v>414</v>
      </c>
      <c r="E671" s="13">
        <v>95</v>
      </c>
    </row>
    <row r="673" spans="1:5" ht="12.75">
      <c r="A673" s="1" t="s">
        <v>415</v>
      </c>
      <c r="E673" s="13">
        <v>106.55</v>
      </c>
    </row>
    <row r="674" spans="1:5" ht="12.75">
      <c r="A674" s="1" t="s">
        <v>416</v>
      </c>
      <c r="D674" s="14">
        <v>0.2599</v>
      </c>
      <c r="E674" s="13">
        <v>27.69</v>
      </c>
    </row>
    <row r="675" spans="1:5" ht="12.75">
      <c r="A675" s="1" t="s">
        <v>417</v>
      </c>
      <c r="E675" s="13">
        <v>134.24</v>
      </c>
    </row>
    <row r="676" ht="12.75">
      <c r="E676" s="13"/>
    </row>
    <row r="677" ht="19.5" customHeight="1">
      <c r="A677" s="10" t="s">
        <v>299</v>
      </c>
    </row>
    <row r="678" ht="25.5">
      <c r="A678" s="19" t="s">
        <v>295</v>
      </c>
    </row>
    <row r="679" ht="12.75">
      <c r="A679" s="1" t="s">
        <v>287</v>
      </c>
    </row>
    <row r="681" spans="1:5" ht="12.75">
      <c r="A681" s="1" t="s">
        <v>428</v>
      </c>
      <c r="B681" s="2" t="s">
        <v>408</v>
      </c>
      <c r="C681" t="s">
        <v>409</v>
      </c>
      <c r="D681" t="s">
        <v>410</v>
      </c>
      <c r="E681" t="s">
        <v>411</v>
      </c>
    </row>
    <row r="682" spans="1:5" ht="12.75">
      <c r="A682" s="1" t="s">
        <v>440</v>
      </c>
      <c r="B682" s="2" t="s">
        <v>430</v>
      </c>
      <c r="C682" s="12">
        <v>1</v>
      </c>
      <c r="D682" s="13">
        <v>7.02</v>
      </c>
      <c r="E682" s="13">
        <v>7.02</v>
      </c>
    </row>
    <row r="683" spans="1:5" ht="12.75">
      <c r="A683" s="1" t="s">
        <v>441</v>
      </c>
      <c r="B683" s="2" t="s">
        <v>430</v>
      </c>
      <c r="C683" s="12">
        <v>1</v>
      </c>
      <c r="D683" s="13">
        <v>4.53</v>
      </c>
      <c r="E683" s="13">
        <v>4.53</v>
      </c>
    </row>
    <row r="684" spans="1:5" ht="12.75">
      <c r="A684" s="1" t="s">
        <v>414</v>
      </c>
      <c r="E684" s="13">
        <v>11.55</v>
      </c>
    </row>
    <row r="686" spans="1:5" ht="12.75">
      <c r="A686" s="1" t="s">
        <v>433</v>
      </c>
      <c r="B686" s="2" t="s">
        <v>408</v>
      </c>
      <c r="C686" t="s">
        <v>409</v>
      </c>
      <c r="D686" t="s">
        <v>410</v>
      </c>
      <c r="E686" t="s">
        <v>411</v>
      </c>
    </row>
    <row r="687" spans="1:5" ht="12.75">
      <c r="A687" s="1" t="s">
        <v>300</v>
      </c>
      <c r="B687" s="2" t="s">
        <v>290</v>
      </c>
      <c r="C687" s="12">
        <v>1</v>
      </c>
      <c r="D687" s="13">
        <v>150</v>
      </c>
      <c r="E687" s="13">
        <v>150</v>
      </c>
    </row>
    <row r="688" spans="1:5" ht="12.75">
      <c r="A688" s="1" t="s">
        <v>414</v>
      </c>
      <c r="E688" s="13">
        <v>150</v>
      </c>
    </row>
    <row r="690" spans="1:5" ht="12.75">
      <c r="A690" s="1" t="s">
        <v>415</v>
      </c>
      <c r="E690" s="13">
        <v>161.55</v>
      </c>
    </row>
    <row r="691" spans="1:5" ht="12.75">
      <c r="A691" s="1" t="s">
        <v>416</v>
      </c>
      <c r="D691" s="14">
        <v>0.2599</v>
      </c>
      <c r="E691" s="13">
        <v>41.99</v>
      </c>
    </row>
    <row r="692" spans="1:5" ht="12.75">
      <c r="A692" s="1" t="s">
        <v>417</v>
      </c>
      <c r="E692" s="13">
        <v>203.54</v>
      </c>
    </row>
    <row r="693" ht="12.75">
      <c r="E693" s="13"/>
    </row>
    <row r="694" ht="19.5" customHeight="1">
      <c r="A694" s="10" t="s">
        <v>301</v>
      </c>
    </row>
    <row r="695" ht="25.5">
      <c r="A695" s="19" t="s">
        <v>295</v>
      </c>
    </row>
    <row r="696" ht="12.75">
      <c r="A696" s="1" t="s">
        <v>287</v>
      </c>
    </row>
    <row r="698" spans="1:5" ht="12.75">
      <c r="A698" s="1" t="s">
        <v>428</v>
      </c>
      <c r="B698" s="2" t="s">
        <v>408</v>
      </c>
      <c r="C698" t="s">
        <v>409</v>
      </c>
      <c r="D698" t="s">
        <v>410</v>
      </c>
      <c r="E698" t="s">
        <v>411</v>
      </c>
    </row>
    <row r="699" spans="1:5" ht="12.75">
      <c r="A699" s="1" t="s">
        <v>440</v>
      </c>
      <c r="B699" s="2" t="s">
        <v>430</v>
      </c>
      <c r="C699" s="12">
        <v>1</v>
      </c>
      <c r="D699" s="13">
        <v>7.02</v>
      </c>
      <c r="E699" s="13">
        <v>7.02</v>
      </c>
    </row>
    <row r="700" spans="1:5" ht="12.75">
      <c r="A700" s="1" t="s">
        <v>441</v>
      </c>
      <c r="B700" s="2" t="s">
        <v>430</v>
      </c>
      <c r="C700" s="12">
        <v>1</v>
      </c>
      <c r="D700" s="13">
        <v>4.53</v>
      </c>
      <c r="E700" s="13">
        <v>4.53</v>
      </c>
    </row>
    <row r="701" spans="1:5" ht="12.75">
      <c r="A701" s="1" t="s">
        <v>414</v>
      </c>
      <c r="E701" s="13">
        <v>11.55</v>
      </c>
    </row>
    <row r="703" spans="1:5" ht="12.75">
      <c r="A703" s="1" t="s">
        <v>433</v>
      </c>
      <c r="B703" s="2" t="s">
        <v>408</v>
      </c>
      <c r="C703" t="s">
        <v>409</v>
      </c>
      <c r="D703" t="s">
        <v>410</v>
      </c>
      <c r="E703" t="s">
        <v>411</v>
      </c>
    </row>
    <row r="704" spans="1:5" ht="12.75">
      <c r="A704" s="1" t="s">
        <v>302</v>
      </c>
      <c r="B704" s="2" t="s">
        <v>290</v>
      </c>
      <c r="C704" s="12">
        <v>1</v>
      </c>
      <c r="D704" s="13">
        <v>55</v>
      </c>
      <c r="E704" s="13">
        <v>55</v>
      </c>
    </row>
    <row r="705" spans="1:5" ht="12.75">
      <c r="A705" s="1" t="s">
        <v>414</v>
      </c>
      <c r="E705" s="13">
        <v>55</v>
      </c>
    </row>
    <row r="707" spans="1:5" ht="12.75">
      <c r="A707" s="1" t="s">
        <v>415</v>
      </c>
      <c r="E707" s="13">
        <v>66.55</v>
      </c>
    </row>
    <row r="708" spans="1:5" ht="12.75">
      <c r="A708" s="1" t="s">
        <v>416</v>
      </c>
      <c r="D708" s="14">
        <v>0.2599</v>
      </c>
      <c r="E708" s="13">
        <v>17.3</v>
      </c>
    </row>
    <row r="709" spans="1:5" ht="12.75">
      <c r="A709" s="1" t="s">
        <v>417</v>
      </c>
      <c r="E709" s="13">
        <v>83.85</v>
      </c>
    </row>
    <row r="710" ht="12.75">
      <c r="E710" s="13"/>
    </row>
    <row r="711" ht="19.5" customHeight="1">
      <c r="A711" s="10" t="s">
        <v>303</v>
      </c>
    </row>
    <row r="712" ht="25.5">
      <c r="A712" s="19" t="s">
        <v>304</v>
      </c>
    </row>
    <row r="713" ht="12.75">
      <c r="A713" s="1" t="s">
        <v>287</v>
      </c>
    </row>
    <row r="715" spans="1:5" ht="12.75">
      <c r="A715" s="1" t="s">
        <v>428</v>
      </c>
      <c r="B715" s="2" t="s">
        <v>408</v>
      </c>
      <c r="C715" t="s">
        <v>409</v>
      </c>
      <c r="D715" t="s">
        <v>410</v>
      </c>
      <c r="E715" t="s">
        <v>411</v>
      </c>
    </row>
    <row r="716" spans="1:5" ht="12.75">
      <c r="A716" s="1" t="s">
        <v>440</v>
      </c>
      <c r="B716" s="2" t="s">
        <v>430</v>
      </c>
      <c r="C716" s="12">
        <v>1</v>
      </c>
      <c r="D716" s="13">
        <v>7.02</v>
      </c>
      <c r="E716" s="13">
        <v>7.02</v>
      </c>
    </row>
    <row r="717" spans="1:5" ht="12.75">
      <c r="A717" s="1" t="s">
        <v>441</v>
      </c>
      <c r="B717" s="2" t="s">
        <v>430</v>
      </c>
      <c r="C717" s="12">
        <v>1</v>
      </c>
      <c r="D717" s="13">
        <v>4.53</v>
      </c>
      <c r="E717" s="13">
        <v>4.53</v>
      </c>
    </row>
    <row r="718" spans="1:5" ht="12.75">
      <c r="A718" s="1" t="s">
        <v>414</v>
      </c>
      <c r="E718" s="13">
        <v>11.55</v>
      </c>
    </row>
    <row r="720" spans="1:5" ht="12.75">
      <c r="A720" s="1" t="s">
        <v>433</v>
      </c>
      <c r="B720" s="2" t="s">
        <v>408</v>
      </c>
      <c r="C720" t="s">
        <v>409</v>
      </c>
      <c r="D720" t="s">
        <v>410</v>
      </c>
      <c r="E720" t="s">
        <v>411</v>
      </c>
    </row>
    <row r="721" spans="1:5" ht="12.75">
      <c r="A721" s="1" t="s">
        <v>305</v>
      </c>
      <c r="B721" s="2" t="s">
        <v>290</v>
      </c>
      <c r="C721" s="12">
        <v>1</v>
      </c>
      <c r="D721" s="13">
        <v>70</v>
      </c>
      <c r="E721" s="13">
        <v>70</v>
      </c>
    </row>
    <row r="722" spans="1:5" ht="12.75">
      <c r="A722" s="1" t="s">
        <v>414</v>
      </c>
      <c r="E722" s="13">
        <v>70</v>
      </c>
    </row>
    <row r="724" spans="1:5" ht="12.75">
      <c r="A724" s="1" t="s">
        <v>415</v>
      </c>
      <c r="E724" s="13">
        <v>81.55</v>
      </c>
    </row>
    <row r="725" spans="1:5" ht="12.75">
      <c r="A725" s="1" t="s">
        <v>416</v>
      </c>
      <c r="D725" s="14">
        <v>0.2599</v>
      </c>
      <c r="E725" s="13">
        <v>21.19</v>
      </c>
    </row>
    <row r="726" spans="1:5" ht="12.75">
      <c r="A726" s="1" t="s">
        <v>417</v>
      </c>
      <c r="E726" s="13">
        <v>102.74</v>
      </c>
    </row>
    <row r="727" ht="12.75">
      <c r="E727" s="13"/>
    </row>
    <row r="728" ht="20.25">
      <c r="A728" s="10" t="s">
        <v>306</v>
      </c>
    </row>
    <row r="729" spans="1:2" ht="12.75">
      <c r="A729" t="s">
        <v>353</v>
      </c>
      <c r="B729"/>
    </row>
    <row r="730" ht="12.75">
      <c r="A730" s="1" t="s">
        <v>406</v>
      </c>
    </row>
    <row r="732" spans="1:5" ht="12.75">
      <c r="A732" s="11" t="s">
        <v>407</v>
      </c>
      <c r="B732" s="2" t="s">
        <v>408</v>
      </c>
      <c r="C732" s="2" t="s">
        <v>409</v>
      </c>
      <c r="D732" s="2" t="s">
        <v>410</v>
      </c>
      <c r="E732" s="2" t="s">
        <v>411</v>
      </c>
    </row>
    <row r="733" spans="1:5" ht="12.75">
      <c r="A733" s="1" t="s">
        <v>354</v>
      </c>
      <c r="B733" s="2" t="s">
        <v>413</v>
      </c>
      <c r="C733" s="12">
        <v>1</v>
      </c>
      <c r="D733" s="13">
        <v>47</v>
      </c>
      <c r="E733" s="13">
        <v>47</v>
      </c>
    </row>
    <row r="734" spans="1:5" ht="12.75">
      <c r="A734" s="1" t="s">
        <v>414</v>
      </c>
      <c r="E734" s="13">
        <v>47</v>
      </c>
    </row>
    <row r="736" spans="1:5" ht="12.75">
      <c r="A736" s="1" t="s">
        <v>415</v>
      </c>
      <c r="E736" s="13">
        <v>47</v>
      </c>
    </row>
    <row r="737" spans="1:5" ht="12.75">
      <c r="A737" s="1" t="s">
        <v>416</v>
      </c>
      <c r="D737" s="14">
        <v>0.2599</v>
      </c>
      <c r="E737" s="13">
        <v>12.22</v>
      </c>
    </row>
    <row r="738" spans="1:5" ht="12.75">
      <c r="A738" s="1" t="s">
        <v>417</v>
      </c>
      <c r="E738" s="13">
        <v>59.22</v>
      </c>
    </row>
    <row r="739" ht="12.75">
      <c r="E739" s="13"/>
    </row>
    <row r="740" ht="20.25">
      <c r="A740" s="10" t="s">
        <v>355</v>
      </c>
    </row>
    <row r="741" ht="12.75">
      <c r="A741" s="29" t="s">
        <v>356</v>
      </c>
    </row>
    <row r="742" ht="12.75">
      <c r="A742" s="1" t="s">
        <v>6</v>
      </c>
    </row>
    <row r="744" spans="1:5" ht="12.75">
      <c r="A744" s="1" t="s">
        <v>433</v>
      </c>
      <c r="B744" s="2" t="s">
        <v>408</v>
      </c>
      <c r="C744" t="s">
        <v>409</v>
      </c>
      <c r="D744" t="s">
        <v>410</v>
      </c>
      <c r="E744" t="s">
        <v>411</v>
      </c>
    </row>
    <row r="745" spans="1:5" ht="12.75">
      <c r="A745" s="1" t="s">
        <v>357</v>
      </c>
      <c r="B745" s="2" t="s">
        <v>17</v>
      </c>
      <c r="C745" s="12">
        <v>1</v>
      </c>
      <c r="D745" s="26">
        <v>110.77</v>
      </c>
      <c r="E745" s="13">
        <v>110.77</v>
      </c>
    </row>
    <row r="746" spans="1:5" ht="12.75">
      <c r="A746" s="1" t="s">
        <v>414</v>
      </c>
      <c r="E746" s="13">
        <v>110.77</v>
      </c>
    </row>
    <row r="748" spans="1:5" ht="12.75">
      <c r="A748" s="1" t="s">
        <v>415</v>
      </c>
      <c r="E748" s="13">
        <v>110.77</v>
      </c>
    </row>
    <row r="749" spans="1:5" ht="12.75">
      <c r="A749" s="1" t="s">
        <v>416</v>
      </c>
      <c r="D749" s="14">
        <v>0.2599</v>
      </c>
      <c r="E749" s="13">
        <v>28.79</v>
      </c>
    </row>
    <row r="750" spans="1:5" ht="12.75">
      <c r="A750" s="1" t="s">
        <v>417</v>
      </c>
      <c r="E750" s="13">
        <v>139.56</v>
      </c>
    </row>
    <row r="751" ht="12.75">
      <c r="E751" s="13"/>
    </row>
    <row r="752" ht="20.25">
      <c r="A752" s="10" t="s">
        <v>358</v>
      </c>
    </row>
    <row r="753" spans="1:2" ht="12.75">
      <c r="A753" t="s">
        <v>359</v>
      </c>
      <c r="B753"/>
    </row>
    <row r="754" ht="12.75">
      <c r="A754" s="1" t="s">
        <v>226</v>
      </c>
    </row>
    <row r="756" spans="1:5" ht="12.75">
      <c r="A756" s="1" t="s">
        <v>428</v>
      </c>
      <c r="B756" s="2" t="s">
        <v>408</v>
      </c>
      <c r="C756" t="s">
        <v>409</v>
      </c>
      <c r="D756" t="s">
        <v>410</v>
      </c>
      <c r="E756" t="s">
        <v>411</v>
      </c>
    </row>
    <row r="757" spans="1:5" ht="12.75">
      <c r="A757" s="1" t="s">
        <v>458</v>
      </c>
      <c r="B757" s="2" t="s">
        <v>430</v>
      </c>
      <c r="C757" s="12">
        <v>0.5</v>
      </c>
      <c r="D757" s="13">
        <v>7.02</v>
      </c>
      <c r="E757" s="13">
        <v>3.51</v>
      </c>
    </row>
    <row r="758" spans="1:5" ht="12.75">
      <c r="A758" s="1" t="s">
        <v>227</v>
      </c>
      <c r="B758" s="2" t="s">
        <v>430</v>
      </c>
      <c r="C758" s="12">
        <v>0.5</v>
      </c>
      <c r="D758" s="13">
        <v>4.6</v>
      </c>
      <c r="E758" s="13">
        <v>2.3</v>
      </c>
    </row>
    <row r="759" spans="1:5" ht="12.75">
      <c r="A759" s="1" t="s">
        <v>414</v>
      </c>
      <c r="E759" s="13">
        <v>5.81</v>
      </c>
    </row>
    <row r="761" spans="1:5" ht="12.75">
      <c r="A761" s="1" t="s">
        <v>415</v>
      </c>
      <c r="E761" s="13">
        <v>5.81</v>
      </c>
    </row>
    <row r="762" spans="1:5" ht="12.75">
      <c r="A762" s="1" t="s">
        <v>416</v>
      </c>
      <c r="D762" s="14">
        <v>0.2599</v>
      </c>
      <c r="E762" s="13">
        <v>1.51</v>
      </c>
    </row>
    <row r="763" spans="1:5" ht="12.75">
      <c r="A763" s="1" t="s">
        <v>417</v>
      </c>
      <c r="E763" s="13">
        <v>7.32</v>
      </c>
    </row>
    <row r="764" ht="12.75">
      <c r="E764" s="13"/>
    </row>
    <row r="765" ht="20.25">
      <c r="A765" s="10" t="s">
        <v>360</v>
      </c>
    </row>
    <row r="766" spans="1:2" ht="12.75">
      <c r="A766" t="s">
        <v>361</v>
      </c>
      <c r="B766"/>
    </row>
    <row r="767" ht="12.75">
      <c r="A767" s="1" t="s">
        <v>226</v>
      </c>
    </row>
    <row r="769" spans="1:5" ht="12.75">
      <c r="A769" s="1" t="s">
        <v>428</v>
      </c>
      <c r="B769" s="2" t="s">
        <v>408</v>
      </c>
      <c r="C769" t="s">
        <v>409</v>
      </c>
      <c r="D769" t="s">
        <v>410</v>
      </c>
      <c r="E769" t="s">
        <v>411</v>
      </c>
    </row>
    <row r="770" spans="1:5" ht="12.75">
      <c r="A770" s="1" t="s">
        <v>458</v>
      </c>
      <c r="B770" s="2" t="s">
        <v>430</v>
      </c>
      <c r="C770" s="12">
        <v>0.5</v>
      </c>
      <c r="D770" s="13">
        <v>7.02</v>
      </c>
      <c r="E770" s="13">
        <v>3.51</v>
      </c>
    </row>
    <row r="771" spans="1:5" ht="12.75">
      <c r="A771" s="1" t="s">
        <v>227</v>
      </c>
      <c r="B771" s="2" t="s">
        <v>430</v>
      </c>
      <c r="C771" s="12">
        <v>0.5</v>
      </c>
      <c r="D771" s="13">
        <v>4.6</v>
      </c>
      <c r="E771" s="13">
        <v>2.3</v>
      </c>
    </row>
    <row r="772" spans="1:5" ht="12.75">
      <c r="A772" s="1" t="s">
        <v>414</v>
      </c>
      <c r="E772" s="13">
        <v>5.81</v>
      </c>
    </row>
    <row r="774" spans="1:5" ht="12.75">
      <c r="A774" s="1" t="s">
        <v>433</v>
      </c>
      <c r="B774" s="2" t="s">
        <v>408</v>
      </c>
      <c r="C774" t="s">
        <v>409</v>
      </c>
      <c r="D774" t="s">
        <v>410</v>
      </c>
      <c r="E774" t="s">
        <v>411</v>
      </c>
    </row>
    <row r="775" spans="1:5" ht="12.75">
      <c r="A775" s="18" t="s">
        <v>362</v>
      </c>
      <c r="B775" s="2" t="s">
        <v>229</v>
      </c>
      <c r="C775" s="12">
        <v>1</v>
      </c>
      <c r="D775" s="13">
        <v>148.3</v>
      </c>
      <c r="E775" s="13">
        <v>148.3</v>
      </c>
    </row>
    <row r="776" spans="1:5" ht="12.75">
      <c r="A776" s="1" t="s">
        <v>414</v>
      </c>
      <c r="E776" s="13">
        <v>148.3</v>
      </c>
    </row>
    <row r="778" spans="1:5" ht="12.75">
      <c r="A778" s="1" t="s">
        <v>415</v>
      </c>
      <c r="E778" s="13">
        <v>154.11</v>
      </c>
    </row>
    <row r="779" spans="1:5" ht="12.75">
      <c r="A779" s="1" t="s">
        <v>416</v>
      </c>
      <c r="D779" s="14">
        <v>0.2599</v>
      </c>
      <c r="E779" s="13">
        <v>40.05</v>
      </c>
    </row>
    <row r="780" spans="1:5" ht="12.75">
      <c r="A780" s="1" t="s">
        <v>417</v>
      </c>
      <c r="E780" s="13">
        <v>194.16</v>
      </c>
    </row>
    <row r="781" ht="12.75">
      <c r="E781" s="13"/>
    </row>
    <row r="782" ht="20.25">
      <c r="A782" s="10" t="s">
        <v>363</v>
      </c>
    </row>
    <row r="783" spans="1:2" ht="12.75">
      <c r="A783" t="s">
        <v>364</v>
      </c>
      <c r="B783"/>
    </row>
    <row r="784" ht="12.75">
      <c r="A784" s="1" t="s">
        <v>6</v>
      </c>
    </row>
    <row r="786" spans="1:5" ht="12.75">
      <c r="A786" s="1" t="s">
        <v>428</v>
      </c>
      <c r="B786" s="2" t="s">
        <v>408</v>
      </c>
      <c r="C786" t="s">
        <v>409</v>
      </c>
      <c r="D786" t="s">
        <v>410</v>
      </c>
      <c r="E786" t="s">
        <v>411</v>
      </c>
    </row>
    <row r="787" spans="1:5" ht="12.75">
      <c r="A787" s="1" t="s">
        <v>365</v>
      </c>
      <c r="B787" s="2" t="s">
        <v>430</v>
      </c>
      <c r="C787" s="12">
        <v>0.75</v>
      </c>
      <c r="D787" s="13">
        <v>7.02</v>
      </c>
      <c r="E787" s="13">
        <v>5.27</v>
      </c>
    </row>
    <row r="788" spans="1:5" ht="12.75">
      <c r="A788" s="1" t="s">
        <v>366</v>
      </c>
      <c r="B788" s="2" t="s">
        <v>430</v>
      </c>
      <c r="C788" s="12">
        <v>0.6</v>
      </c>
      <c r="D788" s="13">
        <v>4.6</v>
      </c>
      <c r="E788" s="13">
        <v>2.76</v>
      </c>
    </row>
    <row r="789" spans="1:5" ht="12.75">
      <c r="A789" s="1" t="s">
        <v>414</v>
      </c>
      <c r="E789" s="13">
        <v>8.03</v>
      </c>
    </row>
    <row r="791" spans="1:5" ht="12.75">
      <c r="A791" s="1" t="s">
        <v>433</v>
      </c>
      <c r="B791" s="2" t="s">
        <v>408</v>
      </c>
      <c r="C791" t="s">
        <v>409</v>
      </c>
      <c r="D791" t="s">
        <v>410</v>
      </c>
      <c r="E791" t="s">
        <v>411</v>
      </c>
    </row>
    <row r="792" spans="1:5" ht="12.75">
      <c r="A792" s="1" t="s">
        <v>367</v>
      </c>
      <c r="B792" s="2" t="s">
        <v>469</v>
      </c>
      <c r="C792" s="12">
        <v>0.17</v>
      </c>
      <c r="D792" s="13">
        <v>12.76</v>
      </c>
      <c r="E792" s="13">
        <v>2.17</v>
      </c>
    </row>
    <row r="793" spans="1:5" ht="12.75">
      <c r="A793" s="1" t="s">
        <v>368</v>
      </c>
      <c r="B793" s="2" t="s">
        <v>469</v>
      </c>
      <c r="C793" s="12">
        <v>0.05</v>
      </c>
      <c r="D793" s="13">
        <v>7.36</v>
      </c>
      <c r="E793" s="13">
        <v>0.37</v>
      </c>
    </row>
    <row r="794" spans="1:5" ht="12.75">
      <c r="A794" s="1" t="s">
        <v>369</v>
      </c>
      <c r="B794" s="2" t="s">
        <v>469</v>
      </c>
      <c r="C794" s="12">
        <v>0.12</v>
      </c>
      <c r="D794" s="13">
        <v>9.02</v>
      </c>
      <c r="E794" s="13">
        <v>1.08</v>
      </c>
    </row>
    <row r="795" spans="1:5" ht="12.75">
      <c r="A795" s="1" t="s">
        <v>370</v>
      </c>
      <c r="B795" s="2" t="s">
        <v>229</v>
      </c>
      <c r="C795" s="12">
        <v>0.75</v>
      </c>
      <c r="D795" s="13">
        <v>0.42</v>
      </c>
      <c r="E795" s="13">
        <v>0.32</v>
      </c>
    </row>
    <row r="796" spans="1:5" ht="12.75">
      <c r="A796" s="1" t="s">
        <v>371</v>
      </c>
      <c r="B796" s="2" t="s">
        <v>8</v>
      </c>
      <c r="C796" s="12">
        <v>0.7</v>
      </c>
      <c r="D796" s="13">
        <v>3.95</v>
      </c>
      <c r="E796" s="13">
        <v>2.77</v>
      </c>
    </row>
    <row r="797" spans="1:5" ht="12.75">
      <c r="A797" s="1" t="s">
        <v>414</v>
      </c>
      <c r="E797" s="13">
        <v>6.71</v>
      </c>
    </row>
    <row r="799" spans="1:5" ht="12.75">
      <c r="A799" s="1" t="s">
        <v>415</v>
      </c>
      <c r="E799" s="13">
        <v>14.74</v>
      </c>
    </row>
    <row r="800" spans="1:5" ht="12.75">
      <c r="A800" s="1" t="s">
        <v>416</v>
      </c>
      <c r="D800" s="14">
        <v>0.2599</v>
      </c>
      <c r="E800" s="13">
        <v>3.83</v>
      </c>
    </row>
    <row r="801" spans="1:5" ht="12.75">
      <c r="A801" s="1" t="s">
        <v>417</v>
      </c>
      <c r="E801" s="13">
        <v>18.57</v>
      </c>
    </row>
    <row r="802" ht="12.75">
      <c r="E802" s="13"/>
    </row>
    <row r="803" ht="20.25">
      <c r="A803" s="10" t="s">
        <v>372</v>
      </c>
    </row>
    <row r="804" spans="1:2" ht="12.75">
      <c r="A804" t="s">
        <v>373</v>
      </c>
      <c r="B804"/>
    </row>
    <row r="805" ht="12.75">
      <c r="A805" s="1" t="s">
        <v>6</v>
      </c>
    </row>
    <row r="807" spans="1:5" ht="12.75">
      <c r="A807" s="1" t="s">
        <v>428</v>
      </c>
      <c r="B807" s="2" t="s">
        <v>408</v>
      </c>
      <c r="C807" t="s">
        <v>409</v>
      </c>
      <c r="D807" t="s">
        <v>410</v>
      </c>
      <c r="E807" t="s">
        <v>411</v>
      </c>
    </row>
    <row r="808" spans="1:5" ht="12.75">
      <c r="A808" s="1" t="s">
        <v>365</v>
      </c>
      <c r="B808" s="2" t="s">
        <v>430</v>
      </c>
      <c r="C808" s="12">
        <v>0.2</v>
      </c>
      <c r="D808" s="13">
        <v>7.02</v>
      </c>
      <c r="E808" s="13">
        <v>1.4</v>
      </c>
    </row>
    <row r="809" spans="1:5" ht="12.75">
      <c r="A809" s="1" t="s">
        <v>366</v>
      </c>
      <c r="B809" s="2" t="s">
        <v>430</v>
      </c>
      <c r="C809" s="12">
        <v>0.1</v>
      </c>
      <c r="D809" s="13">
        <v>4.6</v>
      </c>
      <c r="E809" s="13">
        <v>0.46</v>
      </c>
    </row>
    <row r="810" spans="1:5" ht="12.75">
      <c r="A810" s="1" t="s">
        <v>414</v>
      </c>
      <c r="E810" s="13">
        <v>1.86</v>
      </c>
    </row>
    <row r="812" spans="1:5" ht="12.75">
      <c r="A812" s="1" t="s">
        <v>433</v>
      </c>
      <c r="B812" s="2" t="s">
        <v>408</v>
      </c>
      <c r="C812" t="s">
        <v>409</v>
      </c>
      <c r="D812" t="s">
        <v>410</v>
      </c>
      <c r="E812" t="s">
        <v>411</v>
      </c>
    </row>
    <row r="813" spans="1:5" ht="12.75">
      <c r="A813" s="1" t="s">
        <v>374</v>
      </c>
      <c r="B813" s="2" t="s">
        <v>469</v>
      </c>
      <c r="C813" s="12">
        <v>0.1</v>
      </c>
      <c r="D813" s="13">
        <v>15.69</v>
      </c>
      <c r="E813" s="13">
        <v>1.57</v>
      </c>
    </row>
    <row r="814" spans="1:5" ht="12.75">
      <c r="A814" s="1" t="s">
        <v>368</v>
      </c>
      <c r="B814" s="2" t="s">
        <v>469</v>
      </c>
      <c r="C814" s="12">
        <v>0.01</v>
      </c>
      <c r="D814" s="13">
        <v>7.36</v>
      </c>
      <c r="E814" s="13">
        <v>0.07</v>
      </c>
    </row>
    <row r="815" spans="1:5" ht="12.75">
      <c r="A815" s="1" t="s">
        <v>375</v>
      </c>
      <c r="B815" s="2" t="s">
        <v>229</v>
      </c>
      <c r="C815" s="12">
        <v>0.25</v>
      </c>
      <c r="D815" s="13">
        <v>0.42</v>
      </c>
      <c r="E815" s="13">
        <v>0.11</v>
      </c>
    </row>
    <row r="816" spans="1:5" ht="12.75">
      <c r="A816" s="1" t="s">
        <v>414</v>
      </c>
      <c r="E816" s="13">
        <v>1.75</v>
      </c>
    </row>
    <row r="818" spans="1:5" ht="12.75">
      <c r="A818" s="1" t="s">
        <v>415</v>
      </c>
      <c r="E818" s="13">
        <v>3.61</v>
      </c>
    </row>
    <row r="819" spans="1:5" ht="12.75">
      <c r="A819" s="1" t="s">
        <v>416</v>
      </c>
      <c r="D819" s="14">
        <v>0.2599</v>
      </c>
      <c r="E819" s="13">
        <v>0.94</v>
      </c>
    </row>
    <row r="820" spans="1:5" ht="12.75">
      <c r="A820" s="1" t="s">
        <v>417</v>
      </c>
      <c r="E820" s="13">
        <v>4.55</v>
      </c>
    </row>
    <row r="821" ht="12.75">
      <c r="E821" s="13"/>
    </row>
    <row r="822" ht="20.25">
      <c r="A822" s="10" t="s">
        <v>376</v>
      </c>
    </row>
    <row r="823" spans="1:2" ht="12.75">
      <c r="A823" t="s">
        <v>377</v>
      </c>
      <c r="B823"/>
    </row>
    <row r="824" ht="12.75">
      <c r="A824" s="1" t="s">
        <v>6</v>
      </c>
    </row>
    <row r="826" spans="1:5" ht="12.75">
      <c r="A826" s="1" t="s">
        <v>428</v>
      </c>
      <c r="B826" s="2" t="s">
        <v>408</v>
      </c>
      <c r="C826" t="s">
        <v>409</v>
      </c>
      <c r="D826" t="s">
        <v>410</v>
      </c>
      <c r="E826" t="s">
        <v>411</v>
      </c>
    </row>
    <row r="827" spans="1:5" ht="12.75">
      <c r="A827" s="1" t="s">
        <v>365</v>
      </c>
      <c r="B827" s="2" t="s">
        <v>430</v>
      </c>
      <c r="C827" s="12">
        <v>0.4</v>
      </c>
      <c r="D827" s="13">
        <v>7.02</v>
      </c>
      <c r="E827" s="13">
        <v>2.81</v>
      </c>
    </row>
    <row r="828" spans="1:5" ht="12.75">
      <c r="A828" s="1" t="s">
        <v>366</v>
      </c>
      <c r="B828" s="2" t="s">
        <v>430</v>
      </c>
      <c r="C828" s="12">
        <v>0.2</v>
      </c>
      <c r="D828" s="13">
        <v>4.6</v>
      </c>
      <c r="E828" s="13">
        <v>0.92</v>
      </c>
    </row>
    <row r="829" spans="1:5" ht="12.75">
      <c r="A829" s="1" t="s">
        <v>414</v>
      </c>
      <c r="E829" s="13">
        <v>3.73</v>
      </c>
    </row>
    <row r="831" spans="1:5" ht="12.75">
      <c r="A831" s="1" t="s">
        <v>433</v>
      </c>
      <c r="B831" s="2" t="s">
        <v>408</v>
      </c>
      <c r="C831" t="s">
        <v>409</v>
      </c>
      <c r="D831" t="s">
        <v>410</v>
      </c>
      <c r="E831" t="s">
        <v>411</v>
      </c>
    </row>
    <row r="832" spans="1:5" ht="12.75">
      <c r="A832" s="1" t="s">
        <v>378</v>
      </c>
      <c r="B832" s="2" t="s">
        <v>469</v>
      </c>
      <c r="C832" s="12">
        <v>0.16</v>
      </c>
      <c r="D832" s="13">
        <v>16.52</v>
      </c>
      <c r="E832" s="13">
        <v>2.64</v>
      </c>
    </row>
    <row r="833" spans="1:5" ht="12.75">
      <c r="A833" s="1" t="s">
        <v>368</v>
      </c>
      <c r="B833" s="2" t="s">
        <v>469</v>
      </c>
      <c r="C833" s="12">
        <v>0.03</v>
      </c>
      <c r="D833" s="13">
        <v>7.36</v>
      </c>
      <c r="E833" s="13">
        <v>0.22</v>
      </c>
    </row>
    <row r="834" spans="1:5" ht="12.75">
      <c r="A834" s="1" t="s">
        <v>379</v>
      </c>
      <c r="B834" s="2" t="s">
        <v>229</v>
      </c>
      <c r="C834" s="12">
        <v>0.25</v>
      </c>
      <c r="D834" s="13">
        <v>0.42</v>
      </c>
      <c r="E834" s="13">
        <v>0.11</v>
      </c>
    </row>
    <row r="835" spans="1:5" ht="12.75">
      <c r="A835" s="1" t="s">
        <v>414</v>
      </c>
      <c r="E835" s="13">
        <v>2.97</v>
      </c>
    </row>
    <row r="837" spans="1:5" ht="12.75">
      <c r="A837" s="1" t="s">
        <v>415</v>
      </c>
      <c r="E837" s="13">
        <v>6.7</v>
      </c>
    </row>
    <row r="838" spans="1:5" ht="12.75">
      <c r="A838" s="1" t="s">
        <v>416</v>
      </c>
      <c r="D838" s="14">
        <v>0.2599</v>
      </c>
      <c r="E838" s="13">
        <v>1.74</v>
      </c>
    </row>
    <row r="839" spans="1:5" ht="12.75">
      <c r="A839" s="1" t="s">
        <v>417</v>
      </c>
      <c r="E839" s="13">
        <v>8.44</v>
      </c>
    </row>
    <row r="841" ht="20.25">
      <c r="A841" s="10" t="s">
        <v>380</v>
      </c>
    </row>
    <row r="842" spans="1:2" ht="12.75">
      <c r="A842" t="s">
        <v>381</v>
      </c>
      <c r="B842"/>
    </row>
    <row r="843" ht="12.75">
      <c r="A843" s="1" t="s">
        <v>382</v>
      </c>
    </row>
    <row r="845" spans="1:5" ht="12.75">
      <c r="A845" s="1" t="s">
        <v>428</v>
      </c>
      <c r="B845" s="2" t="s">
        <v>408</v>
      </c>
      <c r="C845" t="s">
        <v>409</v>
      </c>
      <c r="D845" t="s">
        <v>410</v>
      </c>
      <c r="E845" t="s">
        <v>411</v>
      </c>
    </row>
    <row r="846" spans="1:5" ht="12.75">
      <c r="A846" s="1" t="s">
        <v>441</v>
      </c>
      <c r="B846" s="2" t="s">
        <v>430</v>
      </c>
      <c r="C846" s="12">
        <v>0.25</v>
      </c>
      <c r="D846" s="13">
        <v>4.53</v>
      </c>
      <c r="E846" s="13">
        <v>1.13</v>
      </c>
    </row>
    <row r="847" spans="1:5" ht="12.75">
      <c r="A847" s="1" t="s">
        <v>414</v>
      </c>
      <c r="E847" s="13">
        <v>1.13</v>
      </c>
    </row>
    <row r="849" spans="1:5" ht="12.75">
      <c r="A849" s="1" t="s">
        <v>415</v>
      </c>
      <c r="E849" s="13">
        <v>1.13</v>
      </c>
    </row>
    <row r="850" spans="1:5" ht="12.75">
      <c r="A850" s="1" t="s">
        <v>416</v>
      </c>
      <c r="D850" s="14">
        <v>0.2599</v>
      </c>
      <c r="E850" s="13">
        <v>0.29</v>
      </c>
    </row>
    <row r="851" spans="1:5" ht="12.75">
      <c r="A851" s="1" t="s">
        <v>417</v>
      </c>
      <c r="E851" s="13">
        <v>1.42</v>
      </c>
    </row>
    <row r="852" ht="12.75">
      <c r="E852" s="13"/>
    </row>
    <row r="853" ht="20.25">
      <c r="A853" s="10" t="s">
        <v>383</v>
      </c>
    </row>
    <row r="854" spans="1:2" ht="12.75">
      <c r="A854" t="s">
        <v>384</v>
      </c>
      <c r="B854"/>
    </row>
    <row r="855" ht="12.75">
      <c r="A855" s="1" t="s">
        <v>385</v>
      </c>
    </row>
    <row r="857" spans="1:5" ht="12.75">
      <c r="A857" s="11" t="s">
        <v>407</v>
      </c>
      <c r="B857" s="2" t="s">
        <v>408</v>
      </c>
      <c r="C857" s="2" t="s">
        <v>409</v>
      </c>
      <c r="D857" s="2" t="s">
        <v>410</v>
      </c>
      <c r="E857" s="2" t="s">
        <v>411</v>
      </c>
    </row>
    <row r="858" spans="1:5" ht="12.75">
      <c r="A858" s="1" t="s">
        <v>386</v>
      </c>
      <c r="B858" s="2" t="s">
        <v>10</v>
      </c>
      <c r="C858" s="12">
        <v>1</v>
      </c>
      <c r="D858" s="13">
        <v>15</v>
      </c>
      <c r="E858" s="13">
        <v>15</v>
      </c>
    </row>
    <row r="859" spans="1:5" ht="12.75">
      <c r="A859" s="1" t="s">
        <v>414</v>
      </c>
      <c r="E859" s="13">
        <v>15</v>
      </c>
    </row>
    <row r="861" spans="1:5" ht="12.75">
      <c r="A861" s="1" t="s">
        <v>415</v>
      </c>
      <c r="E861" s="13">
        <v>15</v>
      </c>
    </row>
    <row r="862" spans="1:5" ht="12.75">
      <c r="A862" s="1" t="s">
        <v>416</v>
      </c>
      <c r="D862" s="14">
        <v>0.2599</v>
      </c>
      <c r="E862" s="13">
        <v>3.9</v>
      </c>
    </row>
    <row r="863" spans="1:5" ht="12.75">
      <c r="A863" s="1" t="s">
        <v>417</v>
      </c>
      <c r="E863" s="13">
        <v>18.9</v>
      </c>
    </row>
    <row r="864" ht="12.75">
      <c r="E864" s="13"/>
    </row>
    <row r="865" ht="20.25">
      <c r="A865" s="10" t="s">
        <v>387</v>
      </c>
    </row>
    <row r="866" spans="1:2" ht="12.75">
      <c r="A866" t="s">
        <v>388</v>
      </c>
      <c r="B866"/>
    </row>
    <row r="867" ht="12.75">
      <c r="A867" s="1" t="s">
        <v>406</v>
      </c>
    </row>
    <row r="869" spans="1:5" ht="12.75">
      <c r="A869" s="11" t="s">
        <v>407</v>
      </c>
      <c r="B869" s="2" t="s">
        <v>408</v>
      </c>
      <c r="C869" s="2" t="s">
        <v>409</v>
      </c>
      <c r="D869" s="2" t="s">
        <v>410</v>
      </c>
      <c r="E869" s="2" t="s">
        <v>411</v>
      </c>
    </row>
    <row r="870" spans="1:5" ht="12.75">
      <c r="A870" s="1" t="s">
        <v>389</v>
      </c>
      <c r="B870" s="2" t="s">
        <v>413</v>
      </c>
      <c r="C870" s="12">
        <v>1</v>
      </c>
      <c r="D870" s="13">
        <v>300</v>
      </c>
      <c r="E870" s="13">
        <v>300</v>
      </c>
    </row>
    <row r="871" spans="1:5" ht="12.75">
      <c r="A871" s="1" t="s">
        <v>414</v>
      </c>
      <c r="E871" s="13">
        <v>300</v>
      </c>
    </row>
    <row r="873" spans="1:5" ht="12.75">
      <c r="A873" s="1" t="s">
        <v>415</v>
      </c>
      <c r="E873" s="13">
        <v>300</v>
      </c>
    </row>
    <row r="874" spans="1:5" ht="12.75">
      <c r="A874" s="1" t="s">
        <v>416</v>
      </c>
      <c r="D874" s="14">
        <v>0.2599</v>
      </c>
      <c r="E874" s="13">
        <v>77.97</v>
      </c>
    </row>
    <row r="875" spans="1:5" ht="12.75">
      <c r="A875" s="1" t="s">
        <v>417</v>
      </c>
      <c r="E875" s="13">
        <v>377.97</v>
      </c>
    </row>
    <row r="876" ht="12.75">
      <c r="E876" s="13"/>
    </row>
    <row r="880" spans="1:7" s="32" customFormat="1" ht="12.75">
      <c r="A880" s="243" t="s">
        <v>390</v>
      </c>
      <c r="B880" s="243"/>
      <c r="C880" s="243"/>
      <c r="D880" s="243"/>
      <c r="E880" s="243"/>
      <c r="F880" s="30"/>
      <c r="G880" s="31"/>
    </row>
    <row r="881" spans="1:7" s="32" customFormat="1" ht="12.75">
      <c r="A881" s="241" t="s">
        <v>391</v>
      </c>
      <c r="B881" s="241"/>
      <c r="C881" s="241"/>
      <c r="D881" s="241"/>
      <c r="E881" s="241"/>
      <c r="F881" s="30"/>
      <c r="G881" s="31"/>
    </row>
    <row r="882" spans="1:7" s="32" customFormat="1" ht="12.75">
      <c r="A882" s="33"/>
      <c r="B882" s="33"/>
      <c r="C882" s="33"/>
      <c r="D882" s="33"/>
      <c r="E882" s="33"/>
      <c r="F882" s="30"/>
      <c r="G882" s="31"/>
    </row>
    <row r="883" spans="1:7" s="32" customFormat="1" ht="12.75">
      <c r="A883" s="33"/>
      <c r="B883" s="33"/>
      <c r="C883" s="33"/>
      <c r="D883" s="33"/>
      <c r="E883" s="33"/>
      <c r="F883" s="30"/>
      <c r="G883" s="31"/>
    </row>
    <row r="884" spans="1:7" s="32" customFormat="1" ht="12.75">
      <c r="A884" s="34"/>
      <c r="B884" s="35"/>
      <c r="C884" s="36"/>
      <c r="D884" s="36"/>
      <c r="E884" s="36"/>
      <c r="F884" s="30"/>
      <c r="G884" s="31"/>
    </row>
    <row r="885" spans="1:7" s="32" customFormat="1" ht="12.75">
      <c r="A885" s="34"/>
      <c r="B885" s="35"/>
      <c r="C885" s="36"/>
      <c r="D885" s="36"/>
      <c r="E885" s="36"/>
      <c r="F885" s="30"/>
      <c r="G885" s="31"/>
    </row>
    <row r="886" spans="1:7" s="32" customFormat="1" ht="12.75">
      <c r="A886" s="243" t="s">
        <v>392</v>
      </c>
      <c r="B886" s="243"/>
      <c r="C886" s="243"/>
      <c r="D886" s="243"/>
      <c r="E886" s="243"/>
      <c r="F886" s="30"/>
      <c r="G886" s="31"/>
    </row>
    <row r="887" spans="1:7" s="32" customFormat="1" ht="12.75">
      <c r="A887" s="241" t="s">
        <v>393</v>
      </c>
      <c r="B887" s="241"/>
      <c r="C887" s="241"/>
      <c r="D887" s="241"/>
      <c r="E887" s="241"/>
      <c r="F887" s="30"/>
      <c r="G887" s="31"/>
    </row>
    <row r="888" spans="1:7" s="32" customFormat="1" ht="12.75">
      <c r="A888" s="34"/>
      <c r="B888" s="35"/>
      <c r="C888" s="36"/>
      <c r="D888" s="36"/>
      <c r="E888" s="36"/>
      <c r="F888" s="30"/>
      <c r="G888" s="31"/>
    </row>
    <row r="889" spans="1:7" s="32" customFormat="1" ht="12.75">
      <c r="A889" s="34"/>
      <c r="B889" s="35"/>
      <c r="C889" s="36"/>
      <c r="D889" s="36"/>
      <c r="E889" s="36"/>
      <c r="F889" s="30"/>
      <c r="G889" s="31"/>
    </row>
  </sheetData>
  <sheetProtection/>
  <mergeCells count="9">
    <mergeCell ref="A887:E887"/>
    <mergeCell ref="A627:E627"/>
    <mergeCell ref="A880:E880"/>
    <mergeCell ref="A881:E881"/>
    <mergeCell ref="A886:E886"/>
    <mergeCell ref="A1:E1"/>
    <mergeCell ref="A3:E3"/>
    <mergeCell ref="A6:E6"/>
    <mergeCell ref="A257:E25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93" customWidth="1"/>
    <col min="2" max="2" width="84.28125" style="193" customWidth="1"/>
    <col min="3" max="16384" width="9.140625" style="193" customWidth="1"/>
  </cols>
  <sheetData>
    <row r="1" spans="1:2" ht="12.75">
      <c r="A1" s="244" t="s">
        <v>313</v>
      </c>
      <c r="B1" s="245"/>
    </row>
    <row r="2" spans="1:2" ht="12.75">
      <c r="A2" s="194"/>
      <c r="B2" s="195"/>
    </row>
    <row r="3" spans="1:2" ht="12.75">
      <c r="A3" s="196"/>
      <c r="B3" s="197" t="s">
        <v>314</v>
      </c>
    </row>
    <row r="4" spans="1:2" ht="33.75">
      <c r="A4" s="198">
        <v>1</v>
      </c>
      <c r="B4" s="199" t="s">
        <v>315</v>
      </c>
    </row>
    <row r="5" spans="1:2" ht="12.75">
      <c r="A5" s="198">
        <v>2</v>
      </c>
      <c r="B5" s="199" t="s">
        <v>316</v>
      </c>
    </row>
    <row r="6" spans="1:2" ht="22.5">
      <c r="A6" s="198" t="s">
        <v>50</v>
      </c>
      <c r="B6" s="199" t="s">
        <v>317</v>
      </c>
    </row>
    <row r="7" spans="1:2" ht="22.5">
      <c r="A7" s="200" t="s">
        <v>54</v>
      </c>
      <c r="B7" s="201" t="s">
        <v>318</v>
      </c>
    </row>
    <row r="8" spans="1:2" ht="12.75">
      <c r="A8" s="202"/>
      <c r="B8" s="203"/>
    </row>
    <row r="9" spans="1:2" ht="12.75">
      <c r="A9" s="196" t="s">
        <v>166</v>
      </c>
      <c r="B9" s="197" t="s">
        <v>319</v>
      </c>
    </row>
    <row r="10" spans="1:2" ht="22.5">
      <c r="A10" s="198" t="s">
        <v>320</v>
      </c>
      <c r="B10" s="199" t="s">
        <v>321</v>
      </c>
    </row>
    <row r="11" spans="1:2" ht="12.75">
      <c r="A11" s="204" t="s">
        <v>188</v>
      </c>
      <c r="B11" s="205" t="s">
        <v>322</v>
      </c>
    </row>
    <row r="12" spans="1:2" ht="33.75">
      <c r="A12" s="198" t="s">
        <v>323</v>
      </c>
      <c r="B12" s="199" t="s">
        <v>324</v>
      </c>
    </row>
    <row r="13" spans="1:2" ht="22.5">
      <c r="A13" s="198" t="s">
        <v>325</v>
      </c>
      <c r="B13" s="199" t="s">
        <v>326</v>
      </c>
    </row>
    <row r="14" spans="1:2" ht="12.75">
      <c r="A14" s="198" t="s">
        <v>327</v>
      </c>
      <c r="B14" s="199" t="s">
        <v>328</v>
      </c>
    </row>
    <row r="15" spans="1:2" ht="12.75">
      <c r="A15" s="204" t="s">
        <v>201</v>
      </c>
      <c r="B15" s="205" t="s">
        <v>329</v>
      </c>
    </row>
    <row r="16" spans="1:2" ht="22.5">
      <c r="A16" s="198" t="s">
        <v>330</v>
      </c>
      <c r="B16" s="199" t="s">
        <v>331</v>
      </c>
    </row>
    <row r="17" spans="1:2" ht="12.75">
      <c r="A17" s="206" t="s">
        <v>332</v>
      </c>
      <c r="B17" s="207" t="s">
        <v>333</v>
      </c>
    </row>
    <row r="18" spans="1:2" ht="12.75">
      <c r="A18" s="208" t="s">
        <v>334</v>
      </c>
      <c r="B18" s="209" t="s">
        <v>335</v>
      </c>
    </row>
    <row r="19" spans="1:2" ht="22.5">
      <c r="A19" s="208" t="s">
        <v>336</v>
      </c>
      <c r="B19" s="209" t="s">
        <v>337</v>
      </c>
    </row>
    <row r="20" spans="1:2" ht="22.5">
      <c r="A20" s="210" t="s">
        <v>338</v>
      </c>
      <c r="B20" s="211" t="s">
        <v>339</v>
      </c>
    </row>
  </sheetData>
  <sheetProtection/>
  <mergeCells count="1">
    <mergeCell ref="A1:B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SheetLayoutView="100" workbookViewId="0" topLeftCell="A1">
      <selection activeCell="B2" sqref="B2"/>
    </sheetView>
  </sheetViews>
  <sheetFormatPr defaultColWidth="9.28125" defaultRowHeight="12.75"/>
  <cols>
    <col min="1" max="1" width="6.57421875" style="37" customWidth="1"/>
    <col min="2" max="2" width="37.8515625" style="37" customWidth="1"/>
    <col min="3" max="3" width="6.7109375" style="37" customWidth="1"/>
    <col min="4" max="4" width="6.8515625" style="37" customWidth="1"/>
    <col min="5" max="6" width="9.140625" style="37" customWidth="1"/>
    <col min="7" max="9" width="9.140625" style="38" customWidth="1"/>
    <col min="10" max="10" width="10.00390625" style="38" bestFit="1" customWidth="1"/>
    <col min="11" max="16384" width="9.28125" style="39" customWidth="1"/>
  </cols>
  <sheetData>
    <row r="1" spans="1:10" ht="18.75">
      <c r="A1" s="265" t="s">
        <v>541</v>
      </c>
      <c r="B1" s="266"/>
      <c r="C1" s="266"/>
      <c r="D1" s="266"/>
      <c r="E1" s="266"/>
      <c r="F1" s="266"/>
      <c r="G1" s="267"/>
      <c r="H1" s="213" t="s">
        <v>340</v>
      </c>
      <c r="I1" s="214"/>
      <c r="J1" s="215"/>
    </row>
    <row r="2" spans="1:10" s="184" customFormat="1" ht="11.25">
      <c r="A2" s="216" t="s">
        <v>307</v>
      </c>
      <c r="B2" s="217"/>
      <c r="C2" s="218"/>
      <c r="D2" s="218"/>
      <c r="E2" s="218"/>
      <c r="F2" s="218"/>
      <c r="G2" s="42"/>
      <c r="H2" s="276" t="s">
        <v>166</v>
      </c>
      <c r="I2" s="277"/>
      <c r="J2" s="278"/>
    </row>
    <row r="3" spans="1:10" s="184" customFormat="1" ht="11.25">
      <c r="A3" s="219" t="s">
        <v>218</v>
      </c>
      <c r="B3" s="220"/>
      <c r="C3" s="221"/>
      <c r="D3" s="221"/>
      <c r="E3" s="221"/>
      <c r="F3" s="221"/>
      <c r="G3" s="222"/>
      <c r="H3" s="279" t="s">
        <v>188</v>
      </c>
      <c r="I3" s="191"/>
      <c r="J3" s="192"/>
    </row>
    <row r="4" spans="1:10" s="184" customFormat="1" ht="11.25">
      <c r="A4" s="224" t="s">
        <v>341</v>
      </c>
      <c r="B4" s="225"/>
      <c r="C4" s="226" t="s">
        <v>342</v>
      </c>
      <c r="D4" s="227"/>
      <c r="E4" s="228" t="s">
        <v>343</v>
      </c>
      <c r="F4" s="229"/>
      <c r="G4" s="230"/>
      <c r="H4" s="226" t="s">
        <v>344</v>
      </c>
      <c r="I4" s="229"/>
      <c r="J4" s="230"/>
    </row>
    <row r="5" spans="1:10" s="184" customFormat="1" ht="11.25">
      <c r="A5" s="251" t="s">
        <v>332</v>
      </c>
      <c r="B5" s="253"/>
      <c r="C5" s="279" t="s">
        <v>345</v>
      </c>
      <c r="D5" s="192"/>
      <c r="E5" s="251" t="s">
        <v>201</v>
      </c>
      <c r="F5" s="252"/>
      <c r="G5" s="253"/>
      <c r="H5" s="279" t="s">
        <v>346</v>
      </c>
      <c r="I5" s="191"/>
      <c r="J5" s="192"/>
    </row>
    <row r="6" spans="1:10" s="184" customFormat="1" ht="11.25" customHeight="1">
      <c r="A6" s="228" t="s">
        <v>347</v>
      </c>
      <c r="B6" s="231"/>
      <c r="C6" s="228" t="s">
        <v>542</v>
      </c>
      <c r="D6" s="231"/>
      <c r="E6" s="228" t="s">
        <v>348</v>
      </c>
      <c r="F6" s="229"/>
      <c r="G6" s="230"/>
      <c r="H6" s="232" t="s">
        <v>349</v>
      </c>
      <c r="I6" s="214"/>
      <c r="J6" s="215"/>
    </row>
    <row r="7" spans="1:10" s="184" customFormat="1" ht="11.25" customHeight="1">
      <c r="A7" s="251" t="s">
        <v>350</v>
      </c>
      <c r="B7" s="253"/>
      <c r="C7" s="254">
        <v>7</v>
      </c>
      <c r="D7" s="255"/>
      <c r="E7" s="251" t="s">
        <v>351</v>
      </c>
      <c r="F7" s="252"/>
      <c r="G7" s="253"/>
      <c r="H7" s="235" t="s">
        <v>352</v>
      </c>
      <c r="I7" s="191"/>
      <c r="J7" s="192"/>
    </row>
    <row r="8" spans="1:10" s="183" customFormat="1" ht="6.75">
      <c r="A8" s="43"/>
      <c r="B8" s="44"/>
      <c r="C8" s="44"/>
      <c r="D8" s="44"/>
      <c r="E8" s="44"/>
      <c r="F8" s="44"/>
      <c r="G8" s="45"/>
      <c r="H8" s="45"/>
      <c r="I8" s="45"/>
      <c r="J8" s="46"/>
    </row>
    <row r="9" spans="1:10" ht="12.75">
      <c r="A9" s="249" t="s">
        <v>394</v>
      </c>
      <c r="B9" s="268" t="s">
        <v>398</v>
      </c>
      <c r="C9" s="249" t="s">
        <v>395</v>
      </c>
      <c r="D9" s="249" t="s">
        <v>396</v>
      </c>
      <c r="E9" s="259" t="s">
        <v>26</v>
      </c>
      <c r="F9" s="260"/>
      <c r="G9" s="261"/>
      <c r="H9" s="262" t="s">
        <v>397</v>
      </c>
      <c r="I9" s="263"/>
      <c r="J9" s="264"/>
    </row>
    <row r="10" spans="1:10" ht="12.75">
      <c r="A10" s="250"/>
      <c r="B10" s="269"/>
      <c r="C10" s="250"/>
      <c r="D10" s="250"/>
      <c r="E10" s="48" t="s">
        <v>37</v>
      </c>
      <c r="F10" s="49" t="s">
        <v>38</v>
      </c>
      <c r="G10" s="49" t="s">
        <v>39</v>
      </c>
      <c r="H10" s="48" t="s">
        <v>37</v>
      </c>
      <c r="I10" s="49" t="s">
        <v>38</v>
      </c>
      <c r="J10" s="49" t="s">
        <v>39</v>
      </c>
    </row>
    <row r="11" spans="1:10" s="47" customFormat="1" ht="33.75">
      <c r="A11" s="57"/>
      <c r="B11" s="58" t="s">
        <v>308</v>
      </c>
      <c r="C11" s="59"/>
      <c r="D11" s="190">
        <v>2</v>
      </c>
      <c r="E11" s="59"/>
      <c r="F11" s="59"/>
      <c r="G11" s="60"/>
      <c r="H11" s="60">
        <f>H12+H17+H24+H34+H52+H58+H64+H85</f>
        <v>293829.13</v>
      </c>
      <c r="I11" s="60">
        <f>I12+I17+I24+I34+I52+I58+I64+I85</f>
        <v>444389.84</v>
      </c>
      <c r="J11" s="60">
        <f>J12+J17+J24+J34+J52+J58+J64+J85</f>
        <v>738218.9700000001</v>
      </c>
    </row>
    <row r="12" spans="1:10" s="47" customFormat="1" ht="12.75">
      <c r="A12" s="51" t="s">
        <v>40</v>
      </c>
      <c r="B12" s="52" t="s">
        <v>41</v>
      </c>
      <c r="C12" s="53"/>
      <c r="D12" s="53"/>
      <c r="E12" s="54"/>
      <c r="F12" s="54"/>
      <c r="G12" s="54"/>
      <c r="H12" s="54">
        <f>SUM(H13:H15)</f>
        <v>12681.67</v>
      </c>
      <c r="I12" s="54">
        <f>SUM(I13:I15)</f>
        <v>0</v>
      </c>
      <c r="J12" s="54">
        <f>SUM(J13:J15)</f>
        <v>12681.67</v>
      </c>
    </row>
    <row r="13" spans="1:10" s="40" customFormat="1" ht="11.25">
      <c r="A13" s="50" t="s">
        <v>42</v>
      </c>
      <c r="B13" s="70" t="s">
        <v>43</v>
      </c>
      <c r="C13" s="71" t="s">
        <v>44</v>
      </c>
      <c r="D13" s="185">
        <v>1</v>
      </c>
      <c r="E13" s="173">
        <v>233.94</v>
      </c>
      <c r="F13" s="173">
        <v>0</v>
      </c>
      <c r="G13" s="174">
        <f>SUM(E13:F13)</f>
        <v>233.94</v>
      </c>
      <c r="H13" s="55">
        <f aca="true" t="shared" si="0" ref="H13:I15">TRUNC($D13*E13,2)</f>
        <v>233.94</v>
      </c>
      <c r="I13" s="55">
        <f t="shared" si="0"/>
        <v>0</v>
      </c>
      <c r="J13" s="56">
        <f>SUM(H13:I13)</f>
        <v>233.94</v>
      </c>
    </row>
    <row r="14" spans="1:10" s="40" customFormat="1" ht="11.25">
      <c r="A14" s="50" t="s">
        <v>47</v>
      </c>
      <c r="B14" s="70" t="s">
        <v>46</v>
      </c>
      <c r="C14" s="71" t="s">
        <v>437</v>
      </c>
      <c r="D14" s="185">
        <v>1</v>
      </c>
      <c r="E14" s="173">
        <v>2198.54</v>
      </c>
      <c r="F14" s="173">
        <v>0</v>
      </c>
      <c r="G14" s="174">
        <f>SUM(E14:F14)</f>
        <v>2198.54</v>
      </c>
      <c r="H14" s="55">
        <f t="shared" si="0"/>
        <v>2198.54</v>
      </c>
      <c r="I14" s="55">
        <f t="shared" si="0"/>
        <v>0</v>
      </c>
      <c r="J14" s="56">
        <f>SUM(H14:I14)</f>
        <v>2198.54</v>
      </c>
    </row>
    <row r="15" spans="1:10" s="40" customFormat="1" ht="11.25">
      <c r="A15" s="50" t="s">
        <v>48</v>
      </c>
      <c r="B15" s="70" t="s">
        <v>45</v>
      </c>
      <c r="C15" s="71" t="s">
        <v>437</v>
      </c>
      <c r="D15" s="185">
        <v>1</v>
      </c>
      <c r="E15" s="173">
        <v>10249.19</v>
      </c>
      <c r="F15" s="173">
        <v>0</v>
      </c>
      <c r="G15" s="174">
        <f>SUM(E15:F15)</f>
        <v>10249.19</v>
      </c>
      <c r="H15" s="55">
        <f t="shared" si="0"/>
        <v>10249.19</v>
      </c>
      <c r="I15" s="55">
        <f t="shared" si="0"/>
        <v>0</v>
      </c>
      <c r="J15" s="56">
        <f>SUM(H15:I15)</f>
        <v>10249.19</v>
      </c>
    </row>
    <row r="16" spans="1:10" s="40" customFormat="1" ht="11.25">
      <c r="A16" s="50"/>
      <c r="B16" s="70"/>
      <c r="C16" s="71"/>
      <c r="D16" s="185"/>
      <c r="E16" s="55"/>
      <c r="F16" s="55"/>
      <c r="G16" s="56"/>
      <c r="H16" s="55"/>
      <c r="I16" s="55"/>
      <c r="J16" s="56"/>
    </row>
    <row r="17" spans="1:10" s="40" customFormat="1" ht="11.25">
      <c r="A17" s="51" t="s">
        <v>49</v>
      </c>
      <c r="B17" s="52" t="s">
        <v>488</v>
      </c>
      <c r="C17" s="53"/>
      <c r="D17" s="186"/>
      <c r="E17" s="54"/>
      <c r="F17" s="54"/>
      <c r="G17" s="54"/>
      <c r="H17" s="54">
        <f>SUM(H18:H22)</f>
        <v>46258.92</v>
      </c>
      <c r="I17" s="54">
        <f>SUM(I18:I22)</f>
        <v>0</v>
      </c>
      <c r="J17" s="54">
        <f>SUM(J18:J22)</f>
        <v>46258.92</v>
      </c>
    </row>
    <row r="18" spans="1:10" s="40" customFormat="1" ht="22.5">
      <c r="A18" s="50" t="s">
        <v>50</v>
      </c>
      <c r="B18" s="70" t="s">
        <v>483</v>
      </c>
      <c r="C18" s="72" t="s">
        <v>437</v>
      </c>
      <c r="D18" s="187">
        <v>2</v>
      </c>
      <c r="E18" s="173">
        <v>827.51</v>
      </c>
      <c r="F18" s="173">
        <v>0</v>
      </c>
      <c r="G18" s="174">
        <f>SUM(E18:F18)</f>
        <v>827.51</v>
      </c>
      <c r="H18" s="55">
        <f aca="true" t="shared" si="1" ref="H18:I22">TRUNC($D18*E18,2)</f>
        <v>1655.02</v>
      </c>
      <c r="I18" s="55">
        <f t="shared" si="1"/>
        <v>0</v>
      </c>
      <c r="J18" s="56">
        <f>SUM(H18:I18)</f>
        <v>1655.02</v>
      </c>
    </row>
    <row r="19" spans="1:10" s="40" customFormat="1" ht="22.5">
      <c r="A19" s="50" t="s">
        <v>54</v>
      </c>
      <c r="B19" s="68" t="s">
        <v>485</v>
      </c>
      <c r="C19" s="69" t="s">
        <v>66</v>
      </c>
      <c r="D19" s="187">
        <v>28</v>
      </c>
      <c r="E19" s="173">
        <v>808.75</v>
      </c>
      <c r="F19" s="173">
        <v>0</v>
      </c>
      <c r="G19" s="174">
        <f>SUM(E19:F19)</f>
        <v>808.75</v>
      </c>
      <c r="H19" s="55">
        <f t="shared" si="1"/>
        <v>22645</v>
      </c>
      <c r="I19" s="55">
        <f t="shared" si="1"/>
        <v>0</v>
      </c>
      <c r="J19" s="56">
        <f>SUM(H19:I19)</f>
        <v>22645</v>
      </c>
    </row>
    <row r="20" spans="1:10" s="40" customFormat="1" ht="22.5">
      <c r="A20" s="50" t="s">
        <v>55</v>
      </c>
      <c r="B20" s="68" t="s">
        <v>486</v>
      </c>
      <c r="C20" s="69" t="s">
        <v>437</v>
      </c>
      <c r="D20" s="187">
        <v>2</v>
      </c>
      <c r="E20" s="173">
        <v>783.54</v>
      </c>
      <c r="F20" s="173">
        <v>0</v>
      </c>
      <c r="G20" s="174">
        <f>SUM(E20:F20)</f>
        <v>783.54</v>
      </c>
      <c r="H20" s="55">
        <f t="shared" si="1"/>
        <v>1567.08</v>
      </c>
      <c r="I20" s="55">
        <f t="shared" si="1"/>
        <v>0</v>
      </c>
      <c r="J20" s="56">
        <f>SUM(H20:I20)</f>
        <v>1567.08</v>
      </c>
    </row>
    <row r="21" spans="1:10" s="40" customFormat="1" ht="22.5">
      <c r="A21" s="50" t="s">
        <v>57</v>
      </c>
      <c r="B21" s="68" t="s">
        <v>493</v>
      </c>
      <c r="C21" s="69" t="s">
        <v>437</v>
      </c>
      <c r="D21" s="187">
        <v>2</v>
      </c>
      <c r="E21" s="173">
        <v>6174.51</v>
      </c>
      <c r="F21" s="173">
        <v>0</v>
      </c>
      <c r="G21" s="174">
        <f>SUM(E21:F21)</f>
        <v>6174.51</v>
      </c>
      <c r="H21" s="55">
        <f t="shared" si="1"/>
        <v>12349.02</v>
      </c>
      <c r="I21" s="55">
        <f t="shared" si="1"/>
        <v>0</v>
      </c>
      <c r="J21" s="56">
        <f>SUM(H21:I21)</f>
        <v>12349.02</v>
      </c>
    </row>
    <row r="22" spans="1:10" s="40" customFormat="1" ht="22.5">
      <c r="A22" s="50" t="s">
        <v>58</v>
      </c>
      <c r="B22" s="68" t="s">
        <v>309</v>
      </c>
      <c r="C22" s="69" t="s">
        <v>437</v>
      </c>
      <c r="D22" s="187">
        <v>2</v>
      </c>
      <c r="E22" s="173">
        <v>4021.4</v>
      </c>
      <c r="F22" s="173">
        <v>0</v>
      </c>
      <c r="G22" s="174">
        <f>SUM(E22:F22)</f>
        <v>4021.4</v>
      </c>
      <c r="H22" s="55">
        <f t="shared" si="1"/>
        <v>8042.8</v>
      </c>
      <c r="I22" s="55">
        <f t="shared" si="1"/>
        <v>0</v>
      </c>
      <c r="J22" s="56">
        <f>SUM(H22:I22)</f>
        <v>8042.8</v>
      </c>
    </row>
    <row r="23" spans="1:10" s="40" customFormat="1" ht="11.25">
      <c r="A23" s="50"/>
      <c r="B23" s="70"/>
      <c r="C23" s="71"/>
      <c r="D23" s="185"/>
      <c r="E23" s="55"/>
      <c r="F23" s="55"/>
      <c r="G23" s="56"/>
      <c r="H23" s="55"/>
      <c r="I23" s="55"/>
      <c r="J23" s="56"/>
    </row>
    <row r="24" spans="1:10" s="40" customFormat="1" ht="11.25">
      <c r="A24" s="51" t="s">
        <v>72</v>
      </c>
      <c r="B24" s="52" t="s">
        <v>487</v>
      </c>
      <c r="C24" s="53"/>
      <c r="D24" s="186"/>
      <c r="E24" s="54"/>
      <c r="F24" s="54"/>
      <c r="G24" s="54"/>
      <c r="H24" s="54">
        <f>SUM(H25:H32)</f>
        <v>2032.1799999999998</v>
      </c>
      <c r="I24" s="54">
        <f>SUM(I25:I32)</f>
        <v>2513.54</v>
      </c>
      <c r="J24" s="54">
        <f>SUM(J25:J32)</f>
        <v>4545.719999999999</v>
      </c>
    </row>
    <row r="25" spans="1:10" s="40" customFormat="1" ht="22.5">
      <c r="A25" s="50" t="s">
        <v>74</v>
      </c>
      <c r="B25" s="68" t="s">
        <v>312</v>
      </c>
      <c r="C25" s="69" t="s">
        <v>53</v>
      </c>
      <c r="D25" s="188">
        <v>8</v>
      </c>
      <c r="E25" s="173">
        <v>8.79</v>
      </c>
      <c r="F25" s="173">
        <v>38.1</v>
      </c>
      <c r="G25" s="174">
        <f aca="true" t="shared" si="2" ref="G25:G31">SUM(E25:F25)</f>
        <v>46.89</v>
      </c>
      <c r="H25" s="55">
        <f aca="true" t="shared" si="3" ref="H25:H32">TRUNC($D25*E25,2)</f>
        <v>70.32</v>
      </c>
      <c r="I25" s="55">
        <f aca="true" t="shared" si="4" ref="I25:I32">TRUNC($D25*F25,2)</f>
        <v>304.8</v>
      </c>
      <c r="J25" s="56">
        <f aca="true" t="shared" si="5" ref="J25:J32">SUM(H25:I25)</f>
        <v>375.12</v>
      </c>
    </row>
    <row r="26" spans="1:10" s="40" customFormat="1" ht="22.5">
      <c r="A26" s="50" t="s">
        <v>75</v>
      </c>
      <c r="B26" s="68" t="s">
        <v>70</v>
      </c>
      <c r="C26" s="69" t="s">
        <v>71</v>
      </c>
      <c r="D26" s="189">
        <v>18</v>
      </c>
      <c r="E26" s="173">
        <v>5</v>
      </c>
      <c r="F26" s="173">
        <v>10</v>
      </c>
      <c r="G26" s="174">
        <f>SUM(E26:F26)</f>
        <v>15</v>
      </c>
      <c r="H26" s="55">
        <f t="shared" si="3"/>
        <v>90</v>
      </c>
      <c r="I26" s="55">
        <f t="shared" si="4"/>
        <v>180</v>
      </c>
      <c r="J26" s="56">
        <f t="shared" si="5"/>
        <v>270</v>
      </c>
    </row>
    <row r="27" spans="1:10" s="40" customFormat="1" ht="33.75">
      <c r="A27" s="50" t="s">
        <v>76</v>
      </c>
      <c r="B27" s="68" t="s">
        <v>311</v>
      </c>
      <c r="C27" s="69" t="s">
        <v>71</v>
      </c>
      <c r="D27" s="189">
        <v>9</v>
      </c>
      <c r="E27" s="173">
        <v>5</v>
      </c>
      <c r="F27" s="173">
        <v>10</v>
      </c>
      <c r="G27" s="174">
        <f>SUM(E27:F27)</f>
        <v>15</v>
      </c>
      <c r="H27" s="55">
        <f>TRUNC($D27*E27,2)</f>
        <v>45</v>
      </c>
      <c r="I27" s="55">
        <f>TRUNC($D27*F27,2)</f>
        <v>90</v>
      </c>
      <c r="J27" s="56">
        <f>SUM(H27:I27)</f>
        <v>135</v>
      </c>
    </row>
    <row r="28" spans="1:10" s="40" customFormat="1" ht="11.25">
      <c r="A28" s="50" t="s">
        <v>273</v>
      </c>
      <c r="B28" s="68" t="s">
        <v>489</v>
      </c>
      <c r="C28" s="69" t="s">
        <v>71</v>
      </c>
      <c r="D28" s="189">
        <v>23</v>
      </c>
      <c r="E28" s="173">
        <v>14</v>
      </c>
      <c r="F28" s="173">
        <v>37</v>
      </c>
      <c r="G28" s="174">
        <f t="shared" si="2"/>
        <v>51</v>
      </c>
      <c r="H28" s="55">
        <f t="shared" si="3"/>
        <v>322</v>
      </c>
      <c r="I28" s="55">
        <f t="shared" si="4"/>
        <v>851</v>
      </c>
      <c r="J28" s="56">
        <f t="shared" si="5"/>
        <v>1173</v>
      </c>
    </row>
    <row r="29" spans="1:10" s="40" customFormat="1" ht="22.5">
      <c r="A29" s="50" t="s">
        <v>274</v>
      </c>
      <c r="B29" s="68" t="s">
        <v>490</v>
      </c>
      <c r="C29" s="69" t="s">
        <v>77</v>
      </c>
      <c r="D29" s="187">
        <v>2</v>
      </c>
      <c r="E29" s="173">
        <v>2.43</v>
      </c>
      <c r="F29" s="173">
        <v>6.87</v>
      </c>
      <c r="G29" s="174">
        <f t="shared" si="2"/>
        <v>9.3</v>
      </c>
      <c r="H29" s="55">
        <f t="shared" si="3"/>
        <v>4.86</v>
      </c>
      <c r="I29" s="55">
        <f t="shared" si="4"/>
        <v>13.74</v>
      </c>
      <c r="J29" s="56">
        <f t="shared" si="5"/>
        <v>18.6</v>
      </c>
    </row>
    <row r="30" spans="1:10" s="40" customFormat="1" ht="22.5">
      <c r="A30" s="50" t="s">
        <v>275</v>
      </c>
      <c r="B30" s="68" t="s">
        <v>491</v>
      </c>
      <c r="C30" s="69" t="s">
        <v>53</v>
      </c>
      <c r="D30" s="188">
        <v>8</v>
      </c>
      <c r="E30" s="173">
        <v>5</v>
      </c>
      <c r="F30" s="173">
        <v>35</v>
      </c>
      <c r="G30" s="174">
        <f t="shared" si="2"/>
        <v>40</v>
      </c>
      <c r="H30" s="55">
        <f t="shared" si="3"/>
        <v>40</v>
      </c>
      <c r="I30" s="55">
        <f t="shared" si="4"/>
        <v>280</v>
      </c>
      <c r="J30" s="56">
        <f t="shared" si="5"/>
        <v>320</v>
      </c>
    </row>
    <row r="31" spans="1:10" s="40" customFormat="1" ht="22.5">
      <c r="A31" s="50" t="s">
        <v>494</v>
      </c>
      <c r="B31" s="68" t="s">
        <v>492</v>
      </c>
      <c r="C31" s="69" t="s">
        <v>66</v>
      </c>
      <c r="D31" s="187">
        <v>2</v>
      </c>
      <c r="E31" s="173">
        <v>20</v>
      </c>
      <c r="F31" s="173">
        <v>42</v>
      </c>
      <c r="G31" s="174">
        <f t="shared" si="2"/>
        <v>62</v>
      </c>
      <c r="H31" s="55">
        <f t="shared" si="3"/>
        <v>40</v>
      </c>
      <c r="I31" s="55">
        <f t="shared" si="4"/>
        <v>84</v>
      </c>
      <c r="J31" s="56">
        <f t="shared" si="5"/>
        <v>124</v>
      </c>
    </row>
    <row r="32" spans="1:10" s="40" customFormat="1" ht="22.5">
      <c r="A32" s="50" t="s">
        <v>310</v>
      </c>
      <c r="B32" s="68" t="s">
        <v>85</v>
      </c>
      <c r="C32" s="69" t="s">
        <v>71</v>
      </c>
      <c r="D32" s="188">
        <v>710</v>
      </c>
      <c r="E32" s="173">
        <v>2</v>
      </c>
      <c r="F32" s="173">
        <v>1</v>
      </c>
      <c r="G32" s="174">
        <f>SUM(E32:F32)</f>
        <v>3</v>
      </c>
      <c r="H32" s="55">
        <f t="shared" si="3"/>
        <v>1420</v>
      </c>
      <c r="I32" s="55">
        <f t="shared" si="4"/>
        <v>710</v>
      </c>
      <c r="J32" s="56">
        <f t="shared" si="5"/>
        <v>2130</v>
      </c>
    </row>
    <row r="33" spans="1:10" s="40" customFormat="1" ht="11.25">
      <c r="A33" s="50"/>
      <c r="B33" s="70"/>
      <c r="C33" s="71"/>
      <c r="D33" s="185"/>
      <c r="E33" s="55"/>
      <c r="F33" s="55"/>
      <c r="G33" s="56"/>
      <c r="H33" s="55"/>
      <c r="I33" s="55"/>
      <c r="J33" s="56"/>
    </row>
    <row r="34" spans="1:10" s="40" customFormat="1" ht="11.25">
      <c r="A34" s="51" t="s">
        <v>79</v>
      </c>
      <c r="B34" s="52" t="s">
        <v>51</v>
      </c>
      <c r="C34" s="53"/>
      <c r="D34" s="186"/>
      <c r="E34" s="54"/>
      <c r="F34" s="54"/>
      <c r="G34" s="54"/>
      <c r="H34" s="54">
        <f>SUM(H35:H50)</f>
        <v>63906.54000000001</v>
      </c>
      <c r="I34" s="54">
        <f>SUM(I35:I50)</f>
        <v>204876.53999999998</v>
      </c>
      <c r="J34" s="54">
        <f>SUM(J35:J50)</f>
        <v>268783.08</v>
      </c>
    </row>
    <row r="35" spans="1:10" s="40" customFormat="1" ht="45">
      <c r="A35" s="50" t="s">
        <v>80</v>
      </c>
      <c r="B35" s="70" t="s">
        <v>271</v>
      </c>
      <c r="C35" s="72" t="s">
        <v>437</v>
      </c>
      <c r="D35" s="187">
        <v>2</v>
      </c>
      <c r="E35" s="173">
        <v>1436.29</v>
      </c>
      <c r="F35" s="173">
        <v>4893.32</v>
      </c>
      <c r="G35" s="174">
        <f aca="true" t="shared" si="6" ref="G35:G46">SUM(E35:F35)</f>
        <v>6329.61</v>
      </c>
      <c r="H35" s="55">
        <f aca="true" t="shared" si="7" ref="H35:H50">TRUNC($D35*E35,2)</f>
        <v>2872.58</v>
      </c>
      <c r="I35" s="55">
        <f aca="true" t="shared" si="8" ref="I35:I50">TRUNC($D35*F35,2)</f>
        <v>9786.64</v>
      </c>
      <c r="J35" s="56">
        <f aca="true" t="shared" si="9" ref="J35:J46">SUM(H35:I35)</f>
        <v>12659.22</v>
      </c>
    </row>
    <row r="36" spans="1:10" s="40" customFormat="1" ht="22.5">
      <c r="A36" s="50" t="s">
        <v>86</v>
      </c>
      <c r="B36" s="70" t="s">
        <v>52</v>
      </c>
      <c r="C36" s="72" t="s">
        <v>53</v>
      </c>
      <c r="D36" s="187">
        <v>2</v>
      </c>
      <c r="E36" s="173">
        <v>12499.04</v>
      </c>
      <c r="F36" s="173">
        <v>48060.02</v>
      </c>
      <c r="G36" s="174">
        <f t="shared" si="6"/>
        <v>60559.06</v>
      </c>
      <c r="H36" s="55">
        <f t="shared" si="7"/>
        <v>24998.08</v>
      </c>
      <c r="I36" s="55">
        <f t="shared" si="8"/>
        <v>96120.04</v>
      </c>
      <c r="J36" s="56">
        <f t="shared" si="9"/>
        <v>121118.12</v>
      </c>
    </row>
    <row r="37" spans="1:10" s="40" customFormat="1" ht="11.25">
      <c r="A37" s="50" t="s">
        <v>87</v>
      </c>
      <c r="B37" s="68" t="s">
        <v>56</v>
      </c>
      <c r="C37" s="69" t="s">
        <v>53</v>
      </c>
      <c r="D37" s="187">
        <v>2</v>
      </c>
      <c r="E37" s="173">
        <v>972.21</v>
      </c>
      <c r="F37" s="173">
        <v>2962.67</v>
      </c>
      <c r="G37" s="174">
        <f t="shared" si="6"/>
        <v>3934.88</v>
      </c>
      <c r="H37" s="55">
        <f t="shared" si="7"/>
        <v>1944.42</v>
      </c>
      <c r="I37" s="55">
        <f t="shared" si="8"/>
        <v>5925.34</v>
      </c>
      <c r="J37" s="56">
        <f t="shared" si="9"/>
        <v>7869.76</v>
      </c>
    </row>
    <row r="38" spans="1:10" s="40" customFormat="1" ht="11.25">
      <c r="A38" s="50" t="s">
        <v>88</v>
      </c>
      <c r="B38" s="68" t="s">
        <v>59</v>
      </c>
      <c r="C38" s="69" t="s">
        <v>53</v>
      </c>
      <c r="D38" s="187">
        <v>2</v>
      </c>
      <c r="E38" s="173">
        <v>2203.52</v>
      </c>
      <c r="F38" s="173">
        <v>7535.39</v>
      </c>
      <c r="G38" s="174">
        <f t="shared" si="6"/>
        <v>9738.91</v>
      </c>
      <c r="H38" s="55">
        <f t="shared" si="7"/>
        <v>4407.04</v>
      </c>
      <c r="I38" s="55">
        <f t="shared" si="8"/>
        <v>15070.78</v>
      </c>
      <c r="J38" s="56">
        <f t="shared" si="9"/>
        <v>19477.82</v>
      </c>
    </row>
    <row r="39" spans="1:10" s="40" customFormat="1" ht="11.25">
      <c r="A39" s="50" t="s">
        <v>89</v>
      </c>
      <c r="B39" s="68" t="s">
        <v>60</v>
      </c>
      <c r="C39" s="69" t="s">
        <v>53</v>
      </c>
      <c r="D39" s="187">
        <v>2</v>
      </c>
      <c r="E39" s="173">
        <v>454.2</v>
      </c>
      <c r="F39" s="173">
        <v>1257.72</v>
      </c>
      <c r="G39" s="174">
        <f t="shared" si="6"/>
        <v>1711.92</v>
      </c>
      <c r="H39" s="55">
        <f t="shared" si="7"/>
        <v>908.4</v>
      </c>
      <c r="I39" s="55">
        <f t="shared" si="8"/>
        <v>2515.44</v>
      </c>
      <c r="J39" s="56">
        <f t="shared" si="9"/>
        <v>3423.84</v>
      </c>
    </row>
    <row r="40" spans="1:10" s="40" customFormat="1" ht="11.25">
      <c r="A40" s="50" t="s">
        <v>108</v>
      </c>
      <c r="B40" s="68" t="s">
        <v>61</v>
      </c>
      <c r="C40" s="69" t="s">
        <v>53</v>
      </c>
      <c r="D40" s="187">
        <v>2</v>
      </c>
      <c r="E40" s="173">
        <v>387</v>
      </c>
      <c r="F40" s="173">
        <v>996.83</v>
      </c>
      <c r="G40" s="174">
        <f t="shared" si="6"/>
        <v>1383.83</v>
      </c>
      <c r="H40" s="55">
        <f t="shared" si="7"/>
        <v>774</v>
      </c>
      <c r="I40" s="55">
        <f t="shared" si="8"/>
        <v>1993.66</v>
      </c>
      <c r="J40" s="56">
        <f t="shared" si="9"/>
        <v>2767.66</v>
      </c>
    </row>
    <row r="41" spans="1:10" s="40" customFormat="1" ht="11.25">
      <c r="A41" s="50" t="s">
        <v>276</v>
      </c>
      <c r="B41" s="68" t="s">
        <v>62</v>
      </c>
      <c r="C41" s="69" t="s">
        <v>53</v>
      </c>
      <c r="D41" s="188">
        <v>4</v>
      </c>
      <c r="E41" s="173">
        <v>4615.25</v>
      </c>
      <c r="F41" s="173">
        <v>12215.41</v>
      </c>
      <c r="G41" s="174">
        <f t="shared" si="6"/>
        <v>16830.66</v>
      </c>
      <c r="H41" s="55">
        <f t="shared" si="7"/>
        <v>18461</v>
      </c>
      <c r="I41" s="55">
        <f t="shared" si="8"/>
        <v>48861.64</v>
      </c>
      <c r="J41" s="56">
        <f t="shared" si="9"/>
        <v>67322.64</v>
      </c>
    </row>
    <row r="42" spans="1:10" s="40" customFormat="1" ht="22.5">
      <c r="A42" s="50" t="s">
        <v>496</v>
      </c>
      <c r="B42" s="68" t="s">
        <v>63</v>
      </c>
      <c r="C42" s="69" t="s">
        <v>53</v>
      </c>
      <c r="D42" s="187">
        <v>2</v>
      </c>
      <c r="E42" s="173">
        <v>281.4</v>
      </c>
      <c r="F42" s="173">
        <v>826.39</v>
      </c>
      <c r="G42" s="174">
        <f t="shared" si="6"/>
        <v>1107.79</v>
      </c>
      <c r="H42" s="55">
        <f t="shared" si="7"/>
        <v>562.8</v>
      </c>
      <c r="I42" s="55">
        <f t="shared" si="8"/>
        <v>1652.78</v>
      </c>
      <c r="J42" s="56">
        <f t="shared" si="9"/>
        <v>2215.58</v>
      </c>
    </row>
    <row r="43" spans="1:10" s="40" customFormat="1" ht="11.25">
      <c r="A43" s="50" t="s">
        <v>497</v>
      </c>
      <c r="B43" s="68" t="s">
        <v>64</v>
      </c>
      <c r="C43" s="69" t="s">
        <v>53</v>
      </c>
      <c r="D43" s="187">
        <v>2</v>
      </c>
      <c r="E43" s="173">
        <v>674.15</v>
      </c>
      <c r="F43" s="173">
        <v>1684.1</v>
      </c>
      <c r="G43" s="174">
        <f t="shared" si="6"/>
        <v>2358.25</v>
      </c>
      <c r="H43" s="55">
        <f t="shared" si="7"/>
        <v>1348.3</v>
      </c>
      <c r="I43" s="55">
        <f t="shared" si="8"/>
        <v>3368.2</v>
      </c>
      <c r="J43" s="56">
        <f t="shared" si="9"/>
        <v>4716.5</v>
      </c>
    </row>
    <row r="44" spans="1:10" s="40" customFormat="1" ht="22.5">
      <c r="A44" s="50" t="s">
        <v>498</v>
      </c>
      <c r="B44" s="68" t="s">
        <v>65</v>
      </c>
      <c r="C44" s="69" t="s">
        <v>66</v>
      </c>
      <c r="D44" s="187">
        <v>2</v>
      </c>
      <c r="E44" s="173">
        <v>1546.01</v>
      </c>
      <c r="F44" s="173">
        <v>4089.03</v>
      </c>
      <c r="G44" s="174">
        <f t="shared" si="6"/>
        <v>5635.04</v>
      </c>
      <c r="H44" s="55">
        <f t="shared" si="7"/>
        <v>3092.02</v>
      </c>
      <c r="I44" s="55">
        <f t="shared" si="8"/>
        <v>8178.06</v>
      </c>
      <c r="J44" s="56">
        <f t="shared" si="9"/>
        <v>11270.08</v>
      </c>
    </row>
    <row r="45" spans="1:10" s="40" customFormat="1" ht="45">
      <c r="A45" s="50" t="s">
        <v>499</v>
      </c>
      <c r="B45" s="68" t="s">
        <v>67</v>
      </c>
      <c r="C45" s="69" t="s">
        <v>66</v>
      </c>
      <c r="D45" s="188">
        <v>11</v>
      </c>
      <c r="E45" s="173">
        <v>103.16</v>
      </c>
      <c r="F45" s="173">
        <v>277.2</v>
      </c>
      <c r="G45" s="174">
        <f t="shared" si="6"/>
        <v>380.36</v>
      </c>
      <c r="H45" s="55">
        <f t="shared" si="7"/>
        <v>1134.76</v>
      </c>
      <c r="I45" s="55">
        <f t="shared" si="8"/>
        <v>3049.2</v>
      </c>
      <c r="J45" s="56">
        <f t="shared" si="9"/>
        <v>4183.96</v>
      </c>
    </row>
    <row r="46" spans="1:10" s="40" customFormat="1" ht="11.25">
      <c r="A46" s="50" t="s">
        <v>500</v>
      </c>
      <c r="B46" s="68" t="s">
        <v>68</v>
      </c>
      <c r="C46" s="69" t="s">
        <v>66</v>
      </c>
      <c r="D46" s="187">
        <v>2</v>
      </c>
      <c r="E46" s="173">
        <v>1138.83</v>
      </c>
      <c r="F46" s="173">
        <v>2838.25</v>
      </c>
      <c r="G46" s="174">
        <f t="shared" si="6"/>
        <v>3977.08</v>
      </c>
      <c r="H46" s="55">
        <f t="shared" si="7"/>
        <v>2277.66</v>
      </c>
      <c r="I46" s="55">
        <f t="shared" si="8"/>
        <v>5676.5</v>
      </c>
      <c r="J46" s="56">
        <f t="shared" si="9"/>
        <v>7954.16</v>
      </c>
    </row>
    <row r="47" spans="1:10" s="40" customFormat="1" ht="11.25">
      <c r="A47" s="50" t="s">
        <v>501</v>
      </c>
      <c r="B47" s="68" t="s">
        <v>69</v>
      </c>
      <c r="C47" s="69" t="s">
        <v>66</v>
      </c>
      <c r="D47" s="187">
        <v>2</v>
      </c>
      <c r="E47" s="173">
        <v>48.59</v>
      </c>
      <c r="F47" s="173">
        <v>72.89</v>
      </c>
      <c r="G47" s="174">
        <f>SUM(E47:F47)</f>
        <v>121.48</v>
      </c>
      <c r="H47" s="55">
        <f t="shared" si="7"/>
        <v>97.18</v>
      </c>
      <c r="I47" s="55">
        <f t="shared" si="8"/>
        <v>145.78</v>
      </c>
      <c r="J47" s="56">
        <f>SUM(H47:I47)</f>
        <v>242.96</v>
      </c>
    </row>
    <row r="48" spans="1:10" s="40" customFormat="1" ht="11.25">
      <c r="A48" s="50" t="s">
        <v>502</v>
      </c>
      <c r="B48" s="68" t="s">
        <v>258</v>
      </c>
      <c r="C48" s="69" t="s">
        <v>77</v>
      </c>
      <c r="D48" s="187">
        <v>2</v>
      </c>
      <c r="E48" s="173">
        <v>353.69</v>
      </c>
      <c r="F48" s="173">
        <v>860.54</v>
      </c>
      <c r="G48" s="174">
        <f>SUM(E48:F48)</f>
        <v>1214.23</v>
      </c>
      <c r="H48" s="55">
        <f t="shared" si="7"/>
        <v>707.38</v>
      </c>
      <c r="I48" s="55">
        <f t="shared" si="8"/>
        <v>1721.08</v>
      </c>
      <c r="J48" s="56">
        <f>SUM(H48:I48)</f>
        <v>2428.46</v>
      </c>
    </row>
    <row r="49" spans="1:10" s="40" customFormat="1" ht="11.25">
      <c r="A49" s="50" t="s">
        <v>503</v>
      </c>
      <c r="B49" s="68" t="s">
        <v>259</v>
      </c>
      <c r="C49" s="69" t="s">
        <v>77</v>
      </c>
      <c r="D49" s="187">
        <v>2</v>
      </c>
      <c r="E49" s="173">
        <v>121.2</v>
      </c>
      <c r="F49" s="173">
        <v>331.8</v>
      </c>
      <c r="G49" s="174">
        <f>SUM(E49:F49)</f>
        <v>453</v>
      </c>
      <c r="H49" s="55">
        <f t="shared" si="7"/>
        <v>242.4</v>
      </c>
      <c r="I49" s="55">
        <f t="shared" si="8"/>
        <v>663.6</v>
      </c>
      <c r="J49" s="56">
        <f>SUM(H49:I49)</f>
        <v>906</v>
      </c>
    </row>
    <row r="50" spans="1:10" s="40" customFormat="1" ht="11.25">
      <c r="A50" s="50" t="s">
        <v>504</v>
      </c>
      <c r="B50" s="68" t="s">
        <v>484</v>
      </c>
      <c r="C50" s="69" t="s">
        <v>264</v>
      </c>
      <c r="D50" s="187">
        <v>2</v>
      </c>
      <c r="E50" s="173">
        <v>39.26</v>
      </c>
      <c r="F50" s="173">
        <v>73.9</v>
      </c>
      <c r="G50" s="174">
        <f>SUM(E50:F50)</f>
        <v>113.16</v>
      </c>
      <c r="H50" s="55">
        <f t="shared" si="7"/>
        <v>78.52</v>
      </c>
      <c r="I50" s="55">
        <f t="shared" si="8"/>
        <v>147.8</v>
      </c>
      <c r="J50" s="56">
        <f>SUM(H50:I50)</f>
        <v>226.32</v>
      </c>
    </row>
    <row r="51" spans="1:10" s="40" customFormat="1" ht="11.25">
      <c r="A51" s="50"/>
      <c r="B51" s="70"/>
      <c r="C51" s="71"/>
      <c r="D51" s="185"/>
      <c r="E51" s="55"/>
      <c r="F51" s="55"/>
      <c r="G51" s="56"/>
      <c r="H51" s="55"/>
      <c r="I51" s="55"/>
      <c r="J51" s="56"/>
    </row>
    <row r="52" spans="1:10" s="40" customFormat="1" ht="11.25">
      <c r="A52" s="51" t="s">
        <v>90</v>
      </c>
      <c r="B52" s="52" t="s">
        <v>73</v>
      </c>
      <c r="C52" s="53"/>
      <c r="D52" s="186"/>
      <c r="E52" s="54"/>
      <c r="F52" s="54"/>
      <c r="G52" s="54"/>
      <c r="H52" s="54">
        <f>SUM(H53:H56)</f>
        <v>51146.04</v>
      </c>
      <c r="I52" s="54">
        <f>SUM(I53:I56)</f>
        <v>44625.86</v>
      </c>
      <c r="J52" s="54">
        <f>SUM(J53:J56)</f>
        <v>95771.9</v>
      </c>
    </row>
    <row r="53" spans="1:10" s="40" customFormat="1" ht="22.5">
      <c r="A53" s="50" t="s">
        <v>93</v>
      </c>
      <c r="B53" s="68" t="s">
        <v>260</v>
      </c>
      <c r="C53" s="69" t="s">
        <v>77</v>
      </c>
      <c r="D53" s="188">
        <v>14</v>
      </c>
      <c r="E53" s="173">
        <v>541.15</v>
      </c>
      <c r="F53" s="173">
        <v>1319.91</v>
      </c>
      <c r="G53" s="174">
        <f>SUM(E53:F53)</f>
        <v>1861.06</v>
      </c>
      <c r="H53" s="55">
        <f aca="true" t="shared" si="10" ref="H53:I56">TRUNC($D53*E53,2)</f>
        <v>7576.1</v>
      </c>
      <c r="I53" s="55">
        <f t="shared" si="10"/>
        <v>18478.74</v>
      </c>
      <c r="J53" s="56">
        <f>SUM(H53:I53)</f>
        <v>26054.840000000004</v>
      </c>
    </row>
    <row r="54" spans="1:10" s="40" customFormat="1" ht="22.5">
      <c r="A54" s="50" t="s">
        <v>94</v>
      </c>
      <c r="B54" s="68" t="s">
        <v>78</v>
      </c>
      <c r="C54" s="69" t="s">
        <v>53</v>
      </c>
      <c r="D54" s="187">
        <v>28</v>
      </c>
      <c r="E54" s="173">
        <v>982.23</v>
      </c>
      <c r="F54" s="173">
        <v>0</v>
      </c>
      <c r="G54" s="174">
        <f>SUM(E54:F54)</f>
        <v>982.23</v>
      </c>
      <c r="H54" s="55">
        <f t="shared" si="10"/>
        <v>27502.44</v>
      </c>
      <c r="I54" s="55">
        <f t="shared" si="10"/>
        <v>0</v>
      </c>
      <c r="J54" s="56">
        <f>SUM(H54:I54)</f>
        <v>27502.44</v>
      </c>
    </row>
    <row r="55" spans="1:10" s="40" customFormat="1" ht="22.5">
      <c r="A55" s="50" t="s">
        <v>95</v>
      </c>
      <c r="B55" s="68" t="s">
        <v>261</v>
      </c>
      <c r="C55" s="69" t="s">
        <v>77</v>
      </c>
      <c r="D55" s="187">
        <v>2</v>
      </c>
      <c r="E55" s="173">
        <v>898.37</v>
      </c>
      <c r="F55" s="173">
        <v>2370.56</v>
      </c>
      <c r="G55" s="174">
        <f>SUM(E55:F55)</f>
        <v>3268.93</v>
      </c>
      <c r="H55" s="55">
        <f t="shared" si="10"/>
        <v>1796.74</v>
      </c>
      <c r="I55" s="55">
        <f t="shared" si="10"/>
        <v>4741.12</v>
      </c>
      <c r="J55" s="56">
        <f>SUM(H55:I55)</f>
        <v>6537.86</v>
      </c>
    </row>
    <row r="56" spans="1:10" s="40" customFormat="1" ht="11.25">
      <c r="A56" s="50" t="s">
        <v>96</v>
      </c>
      <c r="B56" s="68" t="s">
        <v>268</v>
      </c>
      <c r="C56" s="69" t="s">
        <v>53</v>
      </c>
      <c r="D56" s="187">
        <v>28</v>
      </c>
      <c r="E56" s="173">
        <v>509.67</v>
      </c>
      <c r="F56" s="173">
        <v>764.5</v>
      </c>
      <c r="G56" s="174">
        <f>SUM(E56:F56)</f>
        <v>1274.17</v>
      </c>
      <c r="H56" s="55">
        <f t="shared" si="10"/>
        <v>14270.76</v>
      </c>
      <c r="I56" s="55">
        <f t="shared" si="10"/>
        <v>21406</v>
      </c>
      <c r="J56" s="56">
        <f>SUM(H56:I56)</f>
        <v>35676.76</v>
      </c>
    </row>
    <row r="57" spans="1:10" s="40" customFormat="1" ht="11.25">
      <c r="A57" s="50"/>
      <c r="B57" s="70"/>
      <c r="C57" s="71"/>
      <c r="D57" s="185"/>
      <c r="E57" s="55"/>
      <c r="F57" s="55"/>
      <c r="G57" s="56"/>
      <c r="H57" s="55"/>
      <c r="I57" s="55"/>
      <c r="J57" s="56"/>
    </row>
    <row r="58" spans="1:10" s="40" customFormat="1" ht="11.25">
      <c r="A58" s="51" t="s">
        <v>109</v>
      </c>
      <c r="B58" s="52" t="s">
        <v>81</v>
      </c>
      <c r="C58" s="53"/>
      <c r="D58" s="186"/>
      <c r="E58" s="54"/>
      <c r="F58" s="54"/>
      <c r="G58" s="54"/>
      <c r="H58" s="54">
        <f>SUM(H59:H62)</f>
        <v>37410.42</v>
      </c>
      <c r="I58" s="54">
        <f>SUM(I59:I62)</f>
        <v>93207.87999999999</v>
      </c>
      <c r="J58" s="54">
        <f>SUM(J59:J62)</f>
        <v>130618.29999999999</v>
      </c>
    </row>
    <row r="59" spans="1:10" s="40" customFormat="1" ht="11.25">
      <c r="A59" s="50" t="s">
        <v>111</v>
      </c>
      <c r="B59" s="68" t="s">
        <v>98</v>
      </c>
      <c r="C59" s="69" t="s">
        <v>53</v>
      </c>
      <c r="D59" s="187">
        <v>4</v>
      </c>
      <c r="E59" s="173">
        <v>29.55</v>
      </c>
      <c r="F59" s="173">
        <v>44.33</v>
      </c>
      <c r="G59" s="174">
        <f>SUM(E59:F59)</f>
        <v>73.88</v>
      </c>
      <c r="H59" s="55">
        <f aca="true" t="shared" si="11" ref="H59:I62">TRUNC($D59*E59,2)</f>
        <v>118.2</v>
      </c>
      <c r="I59" s="55">
        <f t="shared" si="11"/>
        <v>177.32</v>
      </c>
      <c r="J59" s="56">
        <f>SUM(H59:I59)</f>
        <v>295.52</v>
      </c>
    </row>
    <row r="60" spans="1:10" s="40" customFormat="1" ht="22.5">
      <c r="A60" s="50" t="s">
        <v>113</v>
      </c>
      <c r="B60" s="68" t="s">
        <v>82</v>
      </c>
      <c r="C60" s="69" t="s">
        <v>83</v>
      </c>
      <c r="D60" s="187">
        <v>360</v>
      </c>
      <c r="E60" s="173">
        <v>4.65</v>
      </c>
      <c r="F60" s="173">
        <v>20.05</v>
      </c>
      <c r="G60" s="174">
        <f>SUM(E60:F60)</f>
        <v>24.700000000000003</v>
      </c>
      <c r="H60" s="55">
        <f t="shared" si="11"/>
        <v>1674</v>
      </c>
      <c r="I60" s="55">
        <f t="shared" si="11"/>
        <v>7218</v>
      </c>
      <c r="J60" s="56">
        <f>SUM(H60:I60)</f>
        <v>8892</v>
      </c>
    </row>
    <row r="61" spans="1:10" s="40" customFormat="1" ht="22.5">
      <c r="A61" s="50" t="s">
        <v>115</v>
      </c>
      <c r="B61" s="68" t="s">
        <v>84</v>
      </c>
      <c r="C61" s="69" t="s">
        <v>66</v>
      </c>
      <c r="D61" s="187">
        <v>2</v>
      </c>
      <c r="E61" s="173">
        <v>939.81</v>
      </c>
      <c r="F61" s="173">
        <v>2482.4</v>
      </c>
      <c r="G61" s="174">
        <f aca="true" t="shared" si="12" ref="G61:G66">SUM(E61:F61)</f>
        <v>3422.21</v>
      </c>
      <c r="H61" s="55">
        <f t="shared" si="11"/>
        <v>1879.62</v>
      </c>
      <c r="I61" s="55">
        <f t="shared" si="11"/>
        <v>4964.8</v>
      </c>
      <c r="J61" s="56">
        <f aca="true" t="shared" si="13" ref="J61:J66">SUM(H61:I61)</f>
        <v>6844.42</v>
      </c>
    </row>
    <row r="62" spans="1:10" s="40" customFormat="1" ht="11.25">
      <c r="A62" s="50" t="s">
        <v>272</v>
      </c>
      <c r="B62" s="68" t="s">
        <v>262</v>
      </c>
      <c r="C62" s="69" t="s">
        <v>77</v>
      </c>
      <c r="D62" s="187">
        <v>28</v>
      </c>
      <c r="E62" s="173">
        <v>1204.95</v>
      </c>
      <c r="F62" s="173">
        <v>2887.42</v>
      </c>
      <c r="G62" s="174">
        <f>SUM(E62:F62)</f>
        <v>4092.37</v>
      </c>
      <c r="H62" s="55">
        <f t="shared" si="11"/>
        <v>33738.6</v>
      </c>
      <c r="I62" s="55">
        <f t="shared" si="11"/>
        <v>80847.76</v>
      </c>
      <c r="J62" s="56">
        <f>SUM(H62:I62)</f>
        <v>114586.35999999999</v>
      </c>
    </row>
    <row r="63" spans="1:10" s="40" customFormat="1" ht="11.25">
      <c r="A63" s="50"/>
      <c r="B63" s="70"/>
      <c r="C63" s="71"/>
      <c r="D63" s="185"/>
      <c r="E63" s="55"/>
      <c r="F63" s="55"/>
      <c r="G63" s="56"/>
      <c r="H63" s="55"/>
      <c r="I63" s="55"/>
      <c r="J63" s="56"/>
    </row>
    <row r="64" spans="1:10" s="40" customFormat="1" ht="11.25">
      <c r="A64" s="51" t="s">
        <v>505</v>
      </c>
      <c r="B64" s="52" t="s">
        <v>91</v>
      </c>
      <c r="C64" s="53"/>
      <c r="D64" s="186"/>
      <c r="E64" s="54"/>
      <c r="F64" s="54"/>
      <c r="G64" s="54"/>
      <c r="H64" s="54">
        <f>SUM(H65:H83)</f>
        <v>39461.98</v>
      </c>
      <c r="I64" s="54">
        <f>SUM(I65:I83)</f>
        <v>99166.02000000003</v>
      </c>
      <c r="J64" s="54">
        <f>SUM(J65:J83)</f>
        <v>138628.00000000003</v>
      </c>
    </row>
    <row r="65" spans="1:10" s="40" customFormat="1" ht="11.25">
      <c r="A65" s="50" t="s">
        <v>506</v>
      </c>
      <c r="B65" s="68" t="s">
        <v>92</v>
      </c>
      <c r="C65" s="69" t="s">
        <v>53</v>
      </c>
      <c r="D65" s="187">
        <v>2</v>
      </c>
      <c r="E65" s="173">
        <v>135.9</v>
      </c>
      <c r="F65" s="173">
        <v>203.86</v>
      </c>
      <c r="G65" s="174">
        <f t="shared" si="12"/>
        <v>339.76</v>
      </c>
      <c r="H65" s="55">
        <f aca="true" t="shared" si="14" ref="H65:H83">TRUNC($D65*E65,2)</f>
        <v>271.8</v>
      </c>
      <c r="I65" s="55">
        <f aca="true" t="shared" si="15" ref="I65:I83">TRUNC($D65*F65,2)</f>
        <v>407.72</v>
      </c>
      <c r="J65" s="56">
        <f t="shared" si="13"/>
        <v>679.52</v>
      </c>
    </row>
    <row r="66" spans="1:10" s="40" customFormat="1" ht="11.25">
      <c r="A66" s="50" t="s">
        <v>507</v>
      </c>
      <c r="B66" s="68" t="s">
        <v>97</v>
      </c>
      <c r="C66" s="69" t="s">
        <v>53</v>
      </c>
      <c r="D66" s="187">
        <v>2</v>
      </c>
      <c r="E66" s="173">
        <v>294.86</v>
      </c>
      <c r="F66" s="173">
        <v>756.32</v>
      </c>
      <c r="G66" s="174">
        <f t="shared" si="12"/>
        <v>1051.18</v>
      </c>
      <c r="H66" s="55">
        <f t="shared" si="14"/>
        <v>589.72</v>
      </c>
      <c r="I66" s="55">
        <f t="shared" si="15"/>
        <v>1512.64</v>
      </c>
      <c r="J66" s="56">
        <f t="shared" si="13"/>
        <v>2102.36</v>
      </c>
    </row>
    <row r="67" spans="1:10" s="40" customFormat="1" ht="11.25">
      <c r="A67" s="50" t="s">
        <v>508</v>
      </c>
      <c r="B67" s="68" t="s">
        <v>99</v>
      </c>
      <c r="C67" s="69" t="s">
        <v>53</v>
      </c>
      <c r="D67" s="187">
        <v>2</v>
      </c>
      <c r="E67" s="173">
        <v>238.97</v>
      </c>
      <c r="F67" s="173">
        <v>731.26</v>
      </c>
      <c r="G67" s="174">
        <f aca="true" t="shared" si="16" ref="G67:G88">SUM(E67:F67)</f>
        <v>970.23</v>
      </c>
      <c r="H67" s="55">
        <f t="shared" si="14"/>
        <v>477.94</v>
      </c>
      <c r="I67" s="55">
        <f t="shared" si="15"/>
        <v>1462.52</v>
      </c>
      <c r="J67" s="56">
        <f aca="true" t="shared" si="17" ref="J67:J88">SUM(H67:I67)</f>
        <v>1940.46</v>
      </c>
    </row>
    <row r="68" spans="1:10" s="40" customFormat="1" ht="22.5">
      <c r="A68" s="50" t="s">
        <v>509</v>
      </c>
      <c r="B68" s="68" t="s">
        <v>100</v>
      </c>
      <c r="C68" s="69" t="s">
        <v>53</v>
      </c>
      <c r="D68" s="187">
        <v>2</v>
      </c>
      <c r="E68" s="173">
        <v>1186.01</v>
      </c>
      <c r="F68" s="173">
        <v>3574.02</v>
      </c>
      <c r="G68" s="174">
        <f t="shared" si="16"/>
        <v>4760.03</v>
      </c>
      <c r="H68" s="55">
        <f t="shared" si="14"/>
        <v>2372.02</v>
      </c>
      <c r="I68" s="55">
        <f t="shared" si="15"/>
        <v>7148.04</v>
      </c>
      <c r="J68" s="56">
        <f t="shared" si="17"/>
        <v>9520.06</v>
      </c>
    </row>
    <row r="69" spans="1:10" s="40" customFormat="1" ht="11.25">
      <c r="A69" s="50" t="s">
        <v>510</v>
      </c>
      <c r="B69" s="68" t="s">
        <v>101</v>
      </c>
      <c r="C69" s="69" t="s">
        <v>53</v>
      </c>
      <c r="D69" s="187">
        <v>2</v>
      </c>
      <c r="E69" s="173">
        <v>2876.04</v>
      </c>
      <c r="F69" s="173">
        <v>8031.36</v>
      </c>
      <c r="G69" s="174">
        <f t="shared" si="16"/>
        <v>10907.4</v>
      </c>
      <c r="H69" s="55">
        <f t="shared" si="14"/>
        <v>5752.08</v>
      </c>
      <c r="I69" s="55">
        <f t="shared" si="15"/>
        <v>16062.72</v>
      </c>
      <c r="J69" s="56">
        <f t="shared" si="17"/>
        <v>21814.8</v>
      </c>
    </row>
    <row r="70" spans="1:10" s="40" customFormat="1" ht="22.5">
      <c r="A70" s="50" t="s">
        <v>511</v>
      </c>
      <c r="B70" s="68" t="s">
        <v>269</v>
      </c>
      <c r="C70" s="69" t="s">
        <v>77</v>
      </c>
      <c r="D70" s="187">
        <v>2</v>
      </c>
      <c r="E70" s="173">
        <v>4589.61</v>
      </c>
      <c r="F70" s="173">
        <v>11988.2</v>
      </c>
      <c r="G70" s="174">
        <f t="shared" si="16"/>
        <v>16577.81</v>
      </c>
      <c r="H70" s="55">
        <f t="shared" si="14"/>
        <v>9179.22</v>
      </c>
      <c r="I70" s="55">
        <f t="shared" si="15"/>
        <v>23976.4</v>
      </c>
      <c r="J70" s="56">
        <f t="shared" si="17"/>
        <v>33155.62</v>
      </c>
    </row>
    <row r="71" spans="1:10" s="40" customFormat="1" ht="11.25">
      <c r="A71" s="50" t="s">
        <v>512</v>
      </c>
      <c r="B71" s="68" t="s">
        <v>102</v>
      </c>
      <c r="C71" s="69" t="s">
        <v>77</v>
      </c>
      <c r="D71" s="187">
        <v>2</v>
      </c>
      <c r="E71" s="173">
        <v>582.71</v>
      </c>
      <c r="F71" s="173">
        <v>1494.52</v>
      </c>
      <c r="G71" s="174">
        <f t="shared" si="16"/>
        <v>2077.23</v>
      </c>
      <c r="H71" s="55">
        <f t="shared" si="14"/>
        <v>1165.42</v>
      </c>
      <c r="I71" s="55">
        <f t="shared" si="15"/>
        <v>2989.04</v>
      </c>
      <c r="J71" s="56">
        <f t="shared" si="17"/>
        <v>4154.46</v>
      </c>
    </row>
    <row r="72" spans="1:10" s="40" customFormat="1" ht="11.25">
      <c r="A72" s="50" t="s">
        <v>513</v>
      </c>
      <c r="B72" s="68" t="s">
        <v>103</v>
      </c>
      <c r="C72" s="69" t="s">
        <v>53</v>
      </c>
      <c r="D72" s="187">
        <v>2</v>
      </c>
      <c r="E72" s="173">
        <v>1041.57</v>
      </c>
      <c r="F72" s="173">
        <v>2750.23</v>
      </c>
      <c r="G72" s="174">
        <f t="shared" si="16"/>
        <v>3791.8</v>
      </c>
      <c r="H72" s="55">
        <f t="shared" si="14"/>
        <v>2083.14</v>
      </c>
      <c r="I72" s="55">
        <f t="shared" si="15"/>
        <v>5500.46</v>
      </c>
      <c r="J72" s="56">
        <f t="shared" si="17"/>
        <v>7583.6</v>
      </c>
    </row>
    <row r="73" spans="1:10" s="40" customFormat="1" ht="11.25">
      <c r="A73" s="50" t="s">
        <v>514</v>
      </c>
      <c r="B73" s="68" t="s">
        <v>104</v>
      </c>
      <c r="C73" s="69" t="s">
        <v>53</v>
      </c>
      <c r="D73" s="187">
        <v>2</v>
      </c>
      <c r="E73" s="173">
        <v>1258.36</v>
      </c>
      <c r="F73" s="173">
        <v>3395.35</v>
      </c>
      <c r="G73" s="174">
        <f t="shared" si="16"/>
        <v>4653.71</v>
      </c>
      <c r="H73" s="55">
        <f t="shared" si="14"/>
        <v>2516.72</v>
      </c>
      <c r="I73" s="55">
        <f t="shared" si="15"/>
        <v>6790.7</v>
      </c>
      <c r="J73" s="56">
        <f t="shared" si="17"/>
        <v>9307.42</v>
      </c>
    </row>
    <row r="74" spans="1:10" s="40" customFormat="1" ht="11.25">
      <c r="A74" s="50" t="s">
        <v>515</v>
      </c>
      <c r="B74" s="68" t="s">
        <v>105</v>
      </c>
      <c r="C74" s="69" t="s">
        <v>53</v>
      </c>
      <c r="D74" s="187">
        <v>2</v>
      </c>
      <c r="E74" s="173">
        <v>1633.59</v>
      </c>
      <c r="F74" s="173">
        <v>4729.25</v>
      </c>
      <c r="G74" s="174">
        <f t="shared" si="16"/>
        <v>6362.84</v>
      </c>
      <c r="H74" s="55">
        <f t="shared" si="14"/>
        <v>3267.18</v>
      </c>
      <c r="I74" s="55">
        <f t="shared" si="15"/>
        <v>9458.5</v>
      </c>
      <c r="J74" s="56">
        <f t="shared" si="17"/>
        <v>12725.68</v>
      </c>
    </row>
    <row r="75" spans="1:10" s="40" customFormat="1" ht="11.25">
      <c r="A75" s="50" t="s">
        <v>516</v>
      </c>
      <c r="B75" s="68" t="s">
        <v>106</v>
      </c>
      <c r="C75" s="69" t="s">
        <v>53</v>
      </c>
      <c r="D75" s="187">
        <v>2</v>
      </c>
      <c r="E75" s="173">
        <v>1276.83</v>
      </c>
      <c r="F75" s="173">
        <v>4079.54</v>
      </c>
      <c r="G75" s="174">
        <f t="shared" si="16"/>
        <v>5356.37</v>
      </c>
      <c r="H75" s="55">
        <f t="shared" si="14"/>
        <v>2553.66</v>
      </c>
      <c r="I75" s="55">
        <f t="shared" si="15"/>
        <v>8159.08</v>
      </c>
      <c r="J75" s="56">
        <f t="shared" si="17"/>
        <v>10712.74</v>
      </c>
    </row>
    <row r="76" spans="1:10" s="40" customFormat="1" ht="11.25">
      <c r="A76" s="50" t="s">
        <v>517</v>
      </c>
      <c r="B76" s="68" t="s">
        <v>107</v>
      </c>
      <c r="C76" s="69" t="s">
        <v>53</v>
      </c>
      <c r="D76" s="187">
        <v>2</v>
      </c>
      <c r="E76" s="173">
        <v>254.47</v>
      </c>
      <c r="F76" s="173">
        <v>743.93</v>
      </c>
      <c r="G76" s="174">
        <f t="shared" si="16"/>
        <v>998.4</v>
      </c>
      <c r="H76" s="55">
        <f t="shared" si="14"/>
        <v>508.94</v>
      </c>
      <c r="I76" s="55">
        <f t="shared" si="15"/>
        <v>1487.86</v>
      </c>
      <c r="J76" s="56">
        <f t="shared" si="17"/>
        <v>1996.8</v>
      </c>
    </row>
    <row r="77" spans="1:10" s="40" customFormat="1" ht="11.25">
      <c r="A77" s="50" t="s">
        <v>518</v>
      </c>
      <c r="B77" s="68" t="s">
        <v>482</v>
      </c>
      <c r="C77" s="69" t="s">
        <v>66</v>
      </c>
      <c r="D77" s="187">
        <v>2</v>
      </c>
      <c r="E77" s="173">
        <v>165.66</v>
      </c>
      <c r="F77" s="173">
        <v>248.5</v>
      </c>
      <c r="G77" s="174">
        <f aca="true" t="shared" si="18" ref="G77:G83">SUM(E77:F77)</f>
        <v>414.15999999999997</v>
      </c>
      <c r="H77" s="55">
        <f t="shared" si="14"/>
        <v>331.32</v>
      </c>
      <c r="I77" s="55">
        <f t="shared" si="15"/>
        <v>497</v>
      </c>
      <c r="J77" s="56">
        <f aca="true" t="shared" si="19" ref="J77:J83">SUM(H77:I77)</f>
        <v>828.3199999999999</v>
      </c>
    </row>
    <row r="78" spans="1:10" s="40" customFormat="1" ht="11.25">
      <c r="A78" s="50" t="s">
        <v>519</v>
      </c>
      <c r="B78" s="68" t="s">
        <v>263</v>
      </c>
      <c r="C78" s="69" t="s">
        <v>437</v>
      </c>
      <c r="D78" s="187">
        <v>2</v>
      </c>
      <c r="E78" s="173">
        <v>88.52</v>
      </c>
      <c r="F78" s="173">
        <v>221.3</v>
      </c>
      <c r="G78" s="174">
        <f t="shared" si="18"/>
        <v>309.82</v>
      </c>
      <c r="H78" s="55">
        <f t="shared" si="14"/>
        <v>177.04</v>
      </c>
      <c r="I78" s="55">
        <f t="shared" si="15"/>
        <v>442.6</v>
      </c>
      <c r="J78" s="56">
        <f t="shared" si="19"/>
        <v>619.64</v>
      </c>
    </row>
    <row r="79" spans="1:10" s="40" customFormat="1" ht="11.25">
      <c r="A79" s="50" t="s">
        <v>520</v>
      </c>
      <c r="B79" s="68" t="s">
        <v>495</v>
      </c>
      <c r="C79" s="69" t="s">
        <v>77</v>
      </c>
      <c r="D79" s="187">
        <v>2</v>
      </c>
      <c r="E79" s="173">
        <v>1195.81</v>
      </c>
      <c r="F79" s="173">
        <v>2093.72</v>
      </c>
      <c r="G79" s="174">
        <f t="shared" si="18"/>
        <v>3289.5299999999997</v>
      </c>
      <c r="H79" s="55">
        <f t="shared" si="14"/>
        <v>2391.62</v>
      </c>
      <c r="I79" s="55">
        <f t="shared" si="15"/>
        <v>4187.44</v>
      </c>
      <c r="J79" s="56">
        <f t="shared" si="19"/>
        <v>6579.0599999999995</v>
      </c>
    </row>
    <row r="80" spans="1:10" s="40" customFormat="1" ht="11.25">
      <c r="A80" s="50" t="s">
        <v>521</v>
      </c>
      <c r="B80" s="68" t="s">
        <v>270</v>
      </c>
      <c r="C80" s="69" t="s">
        <v>77</v>
      </c>
      <c r="D80" s="187">
        <v>2</v>
      </c>
      <c r="E80" s="173">
        <v>1280.24</v>
      </c>
      <c r="F80" s="173">
        <v>1920.37</v>
      </c>
      <c r="G80" s="174">
        <f t="shared" si="18"/>
        <v>3200.6099999999997</v>
      </c>
      <c r="H80" s="55">
        <f t="shared" si="14"/>
        <v>2560.48</v>
      </c>
      <c r="I80" s="55">
        <f t="shared" si="15"/>
        <v>3840.74</v>
      </c>
      <c r="J80" s="56">
        <f t="shared" si="19"/>
        <v>6401.219999999999</v>
      </c>
    </row>
    <row r="81" spans="1:10" s="40" customFormat="1" ht="11.25">
      <c r="A81" s="50" t="s">
        <v>522</v>
      </c>
      <c r="B81" s="68" t="s">
        <v>265</v>
      </c>
      <c r="C81" s="69" t="s">
        <v>53</v>
      </c>
      <c r="D81" s="187">
        <v>2</v>
      </c>
      <c r="E81" s="173">
        <v>1046.65</v>
      </c>
      <c r="F81" s="173">
        <v>1719.98</v>
      </c>
      <c r="G81" s="174">
        <f t="shared" si="18"/>
        <v>2766.63</v>
      </c>
      <c r="H81" s="55">
        <f t="shared" si="14"/>
        <v>2093.3</v>
      </c>
      <c r="I81" s="55">
        <f t="shared" si="15"/>
        <v>3439.96</v>
      </c>
      <c r="J81" s="56">
        <f t="shared" si="19"/>
        <v>5533.26</v>
      </c>
    </row>
    <row r="82" spans="1:10" s="40" customFormat="1" ht="11.25">
      <c r="A82" s="50" t="s">
        <v>523</v>
      </c>
      <c r="B82" s="68" t="s">
        <v>267</v>
      </c>
      <c r="C82" s="69" t="s">
        <v>53</v>
      </c>
      <c r="D82" s="187">
        <v>2</v>
      </c>
      <c r="E82" s="173">
        <v>13.02</v>
      </c>
      <c r="F82" s="173">
        <v>43.05</v>
      </c>
      <c r="G82" s="174">
        <f t="shared" si="18"/>
        <v>56.06999999999999</v>
      </c>
      <c r="H82" s="55">
        <f t="shared" si="14"/>
        <v>26.04</v>
      </c>
      <c r="I82" s="55">
        <f t="shared" si="15"/>
        <v>86.1</v>
      </c>
      <c r="J82" s="56">
        <f t="shared" si="19"/>
        <v>112.13999999999999</v>
      </c>
    </row>
    <row r="83" spans="1:10" s="40" customFormat="1" ht="11.25">
      <c r="A83" s="50" t="s">
        <v>524</v>
      </c>
      <c r="B83" s="68" t="s">
        <v>266</v>
      </c>
      <c r="C83" s="69" t="s">
        <v>53</v>
      </c>
      <c r="D83" s="187">
        <v>2</v>
      </c>
      <c r="E83" s="173">
        <v>572.17</v>
      </c>
      <c r="F83" s="173">
        <v>858.25</v>
      </c>
      <c r="G83" s="174">
        <f t="shared" si="18"/>
        <v>1430.42</v>
      </c>
      <c r="H83" s="55">
        <f t="shared" si="14"/>
        <v>1144.34</v>
      </c>
      <c r="I83" s="55">
        <f t="shared" si="15"/>
        <v>1716.5</v>
      </c>
      <c r="J83" s="56">
        <f t="shared" si="19"/>
        <v>2860.84</v>
      </c>
    </row>
    <row r="84" spans="1:10" s="40" customFormat="1" ht="11.25">
      <c r="A84" s="50"/>
      <c r="B84" s="70"/>
      <c r="C84" s="71"/>
      <c r="D84" s="185"/>
      <c r="E84" s="55"/>
      <c r="F84" s="55"/>
      <c r="G84" s="56"/>
      <c r="H84" s="55"/>
      <c r="I84" s="55"/>
      <c r="J84" s="56"/>
    </row>
    <row r="85" spans="1:10" s="40" customFormat="1" ht="11.25">
      <c r="A85" s="51" t="s">
        <v>525</v>
      </c>
      <c r="B85" s="52" t="s">
        <v>110</v>
      </c>
      <c r="C85" s="53"/>
      <c r="D85" s="186"/>
      <c r="E85" s="54"/>
      <c r="F85" s="54"/>
      <c r="G85" s="54"/>
      <c r="H85" s="54">
        <f>SUM(H86:H88)</f>
        <v>40931.380000000005</v>
      </c>
      <c r="I85" s="54">
        <f>SUM(I86:I88)</f>
        <v>0</v>
      </c>
      <c r="J85" s="54">
        <f>SUM(J86:J88)</f>
        <v>40931.380000000005</v>
      </c>
    </row>
    <row r="86" spans="1:10" s="40" customFormat="1" ht="11.25">
      <c r="A86" s="50" t="s">
        <v>526</v>
      </c>
      <c r="B86" s="68" t="s">
        <v>112</v>
      </c>
      <c r="C86" s="69" t="s">
        <v>437</v>
      </c>
      <c r="D86" s="188">
        <v>1</v>
      </c>
      <c r="E86" s="173">
        <v>4499.42</v>
      </c>
      <c r="F86" s="173">
        <v>0</v>
      </c>
      <c r="G86" s="174">
        <f t="shared" si="16"/>
        <v>4499.42</v>
      </c>
      <c r="H86" s="55">
        <f aca="true" t="shared" si="20" ref="H86:I88">TRUNC($D86*E86,2)</f>
        <v>4499.42</v>
      </c>
      <c r="I86" s="55">
        <f t="shared" si="20"/>
        <v>0</v>
      </c>
      <c r="J86" s="56">
        <f t="shared" si="17"/>
        <v>4499.42</v>
      </c>
    </row>
    <row r="87" spans="1:10" s="40" customFormat="1" ht="22.5">
      <c r="A87" s="50" t="s">
        <v>527</v>
      </c>
      <c r="B87" s="68" t="s">
        <v>114</v>
      </c>
      <c r="C87" s="69" t="s">
        <v>437</v>
      </c>
      <c r="D87" s="187">
        <v>2</v>
      </c>
      <c r="E87" s="173">
        <v>13395.92</v>
      </c>
      <c r="F87" s="173">
        <v>0</v>
      </c>
      <c r="G87" s="174">
        <f t="shared" si="16"/>
        <v>13395.92</v>
      </c>
      <c r="H87" s="55">
        <f t="shared" si="20"/>
        <v>26791.84</v>
      </c>
      <c r="I87" s="55">
        <f t="shared" si="20"/>
        <v>0</v>
      </c>
      <c r="J87" s="56">
        <f t="shared" si="17"/>
        <v>26791.84</v>
      </c>
    </row>
    <row r="88" spans="1:10" s="40" customFormat="1" ht="22.5">
      <c r="A88" s="50" t="s">
        <v>528</v>
      </c>
      <c r="B88" s="68" t="s">
        <v>116</v>
      </c>
      <c r="C88" s="69" t="s">
        <v>437</v>
      </c>
      <c r="D88" s="187">
        <v>2</v>
      </c>
      <c r="E88" s="173">
        <v>4820.06</v>
      </c>
      <c r="F88" s="173">
        <v>0</v>
      </c>
      <c r="G88" s="174">
        <f t="shared" si="16"/>
        <v>4820.06</v>
      </c>
      <c r="H88" s="55">
        <f t="shared" si="20"/>
        <v>9640.12</v>
      </c>
      <c r="I88" s="55">
        <f t="shared" si="20"/>
        <v>0</v>
      </c>
      <c r="J88" s="56">
        <f t="shared" si="17"/>
        <v>9640.12</v>
      </c>
    </row>
    <row r="89" spans="1:10" s="40" customFormat="1" ht="11.25">
      <c r="A89" s="73"/>
      <c r="B89" s="74"/>
      <c r="C89" s="75"/>
      <c r="D89" s="76"/>
      <c r="E89" s="62"/>
      <c r="F89" s="62"/>
      <c r="G89" s="77"/>
      <c r="H89" s="62"/>
      <c r="I89" s="62"/>
      <c r="J89" s="77"/>
    </row>
    <row r="90" spans="1:10" ht="12.75">
      <c r="A90" s="63"/>
      <c r="B90" s="270" t="s">
        <v>117</v>
      </c>
      <c r="C90" s="271"/>
      <c r="D90" s="271"/>
      <c r="E90" s="271"/>
      <c r="F90" s="271"/>
      <c r="G90" s="272"/>
      <c r="H90" s="170"/>
      <c r="I90" s="172"/>
      <c r="J90" s="61">
        <f>J11</f>
        <v>738218.9700000001</v>
      </c>
    </row>
    <row r="91" spans="1:10" ht="12.75">
      <c r="A91" s="64">
        <f>ROUND(I91/J90,4)</f>
        <v>0.602</v>
      </c>
      <c r="B91" s="273" t="s">
        <v>118</v>
      </c>
      <c r="C91" s="274"/>
      <c r="D91" s="274"/>
      <c r="E91" s="274"/>
      <c r="F91" s="274"/>
      <c r="G91" s="275"/>
      <c r="H91" s="171"/>
      <c r="I91" s="67">
        <f>I11</f>
        <v>444389.84</v>
      </c>
      <c r="J91" s="172"/>
    </row>
    <row r="92" spans="1:10" ht="12.75">
      <c r="A92" s="64">
        <f>ROUND(H92/J90,4)</f>
        <v>0.398</v>
      </c>
      <c r="B92" s="280" t="str">
        <f>CONCATENATE("MÃO-DE-OBRA C/ ENCARGOS (",'Composição de Encargos Sociais'!D45*100,"%)")</f>
        <v>MÃO-DE-OBRA C/ ENCARGOS (113,69%)</v>
      </c>
      <c r="C92" s="281"/>
      <c r="D92" s="281"/>
      <c r="E92" s="281"/>
      <c r="F92" s="281"/>
      <c r="G92" s="282"/>
      <c r="H92" s="67">
        <f>H11</f>
        <v>293829.13</v>
      </c>
      <c r="I92" s="171"/>
      <c r="J92" s="172"/>
    </row>
    <row r="93" spans="1:10" ht="12.75">
      <c r="A93" s="65">
        <f>'Composição de BDI'!D28</f>
        <v>0.2186</v>
      </c>
      <c r="B93" s="283" t="s">
        <v>119</v>
      </c>
      <c r="C93" s="284"/>
      <c r="D93" s="284"/>
      <c r="E93" s="284"/>
      <c r="F93" s="284"/>
      <c r="G93" s="285"/>
      <c r="H93" s="246">
        <f>ROUND(J90*A93,2)</f>
        <v>161374.67</v>
      </c>
      <c r="I93" s="247"/>
      <c r="J93" s="248"/>
    </row>
    <row r="94" spans="1:10" ht="12.75">
      <c r="A94" s="66"/>
      <c r="B94" s="256" t="s">
        <v>120</v>
      </c>
      <c r="C94" s="257"/>
      <c r="D94" s="257"/>
      <c r="E94" s="257"/>
      <c r="F94" s="257"/>
      <c r="G94" s="258"/>
      <c r="H94" s="246">
        <f>J90+H93</f>
        <v>899593.6400000001</v>
      </c>
      <c r="I94" s="247"/>
      <c r="J94" s="248"/>
    </row>
  </sheetData>
  <sheetProtection/>
  <mergeCells count="24">
    <mergeCell ref="B92:G92"/>
    <mergeCell ref="B93:G93"/>
    <mergeCell ref="E5:G5"/>
    <mergeCell ref="H5:J5"/>
    <mergeCell ref="A7:B7"/>
    <mergeCell ref="B91:G91"/>
    <mergeCell ref="H2:J2"/>
    <mergeCell ref="H3:J3"/>
    <mergeCell ref="A5:B5"/>
    <mergeCell ref="C5:D5"/>
    <mergeCell ref="A1:G1"/>
    <mergeCell ref="H7:J7"/>
    <mergeCell ref="A9:A10"/>
    <mergeCell ref="B9:B10"/>
    <mergeCell ref="H94:J94"/>
    <mergeCell ref="C9:C10"/>
    <mergeCell ref="D9:D10"/>
    <mergeCell ref="E7:G7"/>
    <mergeCell ref="C7:D7"/>
    <mergeCell ref="B94:G94"/>
    <mergeCell ref="E9:G9"/>
    <mergeCell ref="H9:J9"/>
    <mergeCell ref="H93:J93"/>
    <mergeCell ref="B90:G90"/>
  </mergeCells>
  <printOptions horizontalCentered="1"/>
  <pageMargins left="0.7874015748031497" right="0.3937007874015748" top="0.5905511811023623" bottom="0.5905511811023623" header="0.5118110236220472" footer="0.1968503937007874"/>
  <pageSetup horizontalDpi="600" verticalDpi="600" orientation="portrait" paperSize="9" scale="80" r:id="rId1"/>
  <headerFooter alignWithMargins="0">
    <oddFooter>&amp;L&amp;8&amp;Z&amp;F&amp;R&amp;8Página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D28"/>
  <sheetViews>
    <sheetView showGridLines="0" zoomScaleSheetLayoutView="100" zoomScalePageLayoutView="0" workbookViewId="0" topLeftCell="A1">
      <selection activeCell="A1" sqref="A1:B1"/>
    </sheetView>
  </sheetViews>
  <sheetFormatPr defaultColWidth="9.421875" defaultRowHeight="12.75"/>
  <cols>
    <col min="1" max="1" width="12.7109375" style="121" customWidth="1"/>
    <col min="2" max="2" width="59.7109375" style="122" customWidth="1"/>
    <col min="3" max="3" width="11.140625" style="122" bestFit="1" customWidth="1"/>
    <col min="4" max="4" width="12.7109375" style="123" customWidth="1"/>
    <col min="5" max="16384" width="9.421875" style="78" customWidth="1"/>
  </cols>
  <sheetData>
    <row r="1" spans="1:4" ht="18.75">
      <c r="A1" s="265" t="s">
        <v>121</v>
      </c>
      <c r="B1" s="267"/>
      <c r="C1" s="226" t="str">
        <f>'Planilha Sintética'!H1</f>
        <v>Telefone / email:</v>
      </c>
      <c r="D1" s="212"/>
    </row>
    <row r="2" spans="1:4" s="79" customFormat="1" ht="11.25">
      <c r="A2" s="216" t="str">
        <f>'Planilha Sintética'!A2</f>
        <v>Objeto: Modernização de 02 elevadores sociais do Ed. Sede do MPDFT</v>
      </c>
      <c r="B2" s="217"/>
      <c r="C2" s="276" t="str">
        <f>'Planilha Sintética'!H2</f>
        <v>A</v>
      </c>
      <c r="D2" s="278"/>
    </row>
    <row r="3" spans="1:4" s="79" customFormat="1" ht="11.25">
      <c r="A3" s="216" t="str">
        <f>'Planilha Sintética'!A3</f>
        <v>Local: Eixo Monumental, Praça do Buriti, lote 2, Ed. Sede do MPDFT - Brasília - DF</v>
      </c>
      <c r="B3" s="220"/>
      <c r="C3" s="279" t="str">
        <f>'Planilha Sintética'!H3</f>
        <v>B</v>
      </c>
      <c r="D3" s="192"/>
    </row>
    <row r="4" spans="1:4" s="79" customFormat="1" ht="11.25">
      <c r="A4" s="224" t="str">
        <f>'Planilha Sintética'!E4</f>
        <v>Licitação:</v>
      </c>
      <c r="B4" s="224" t="str">
        <f>'Planilha Sintética'!A4</f>
        <v>Razão Social:</v>
      </c>
      <c r="C4" s="228" t="str">
        <f>'Planilha Sintética'!C4</f>
        <v>Contato:</v>
      </c>
      <c r="D4" s="233" t="str">
        <f>'Planilha Sintética'!H4</f>
        <v>P. Validade:</v>
      </c>
    </row>
    <row r="5" spans="1:4" s="79" customFormat="1" ht="11.25">
      <c r="A5" s="234" t="str">
        <f>'Planilha Sintética'!E5</f>
        <v>C</v>
      </c>
      <c r="B5" s="234" t="str">
        <f>'Planilha Sintética'!A5</f>
        <v>D</v>
      </c>
      <c r="C5" s="223" t="str">
        <f>'Planilha Sintética'!C5</f>
        <v>F</v>
      </c>
      <c r="D5" s="234" t="str">
        <f>'Planilha Sintética'!H5</f>
        <v>H</v>
      </c>
    </row>
    <row r="6" spans="1:4" s="79" customFormat="1" ht="11.25" customHeight="1">
      <c r="A6" s="224" t="str">
        <f>'Planilha Sintética'!C6</f>
        <v>Data:</v>
      </c>
      <c r="B6" s="224" t="str">
        <f>'Planilha Sintética'!A6</f>
        <v>CNPJ:</v>
      </c>
      <c r="C6" s="228" t="str">
        <f>'Planilha Sintética'!E6</f>
        <v>P. Execução:</v>
      </c>
      <c r="D6" s="233" t="str">
        <f>'Planilha Sintética'!H6</f>
        <v>P. Garantia:</v>
      </c>
    </row>
    <row r="7" spans="1:4" s="79" customFormat="1" ht="11.25" customHeight="1">
      <c r="A7" s="236">
        <f>'Planilha Sintética'!C7</f>
        <v>7</v>
      </c>
      <c r="B7" s="234" t="str">
        <f>'Planilha Sintética'!A7</f>
        <v>E</v>
      </c>
      <c r="C7" s="223" t="str">
        <f>'Planilha Sintética'!E7</f>
        <v>I</v>
      </c>
      <c r="D7" s="234" t="str">
        <f>'Planilha Sintética'!H7</f>
        <v>J</v>
      </c>
    </row>
    <row r="8" spans="1:4" s="84" customFormat="1" ht="6.75">
      <c r="A8" s="80"/>
      <c r="B8" s="81"/>
      <c r="C8" s="82"/>
      <c r="D8" s="83"/>
    </row>
    <row r="9" spans="1:4" ht="12.75">
      <c r="A9" s="85" t="s">
        <v>394</v>
      </c>
      <c r="B9" s="290" t="s">
        <v>122</v>
      </c>
      <c r="C9" s="291"/>
      <c r="D9" s="85" t="s">
        <v>123</v>
      </c>
    </row>
    <row r="10" spans="1:4" ht="12.75">
      <c r="A10" s="86" t="s">
        <v>124</v>
      </c>
      <c r="B10" s="87" t="s">
        <v>125</v>
      </c>
      <c r="C10" s="88"/>
      <c r="D10" s="89"/>
    </row>
    <row r="11" spans="1:4" ht="12.75">
      <c r="A11" s="90"/>
      <c r="B11" s="91"/>
      <c r="C11" s="92"/>
      <c r="D11" s="93"/>
    </row>
    <row r="12" spans="1:4" s="98" customFormat="1" ht="12.75">
      <c r="A12" s="94" t="s">
        <v>126</v>
      </c>
      <c r="B12" s="95" t="s">
        <v>127</v>
      </c>
      <c r="C12" s="96"/>
      <c r="D12" s="97">
        <f>ROUND(SUM(D14:D18),4)</f>
        <v>0.1574</v>
      </c>
    </row>
    <row r="13" spans="1:4" ht="12.75">
      <c r="A13" s="90"/>
      <c r="B13" s="91"/>
      <c r="C13" s="92"/>
      <c r="D13" s="99"/>
    </row>
    <row r="14" spans="1:4" ht="12.75">
      <c r="A14" s="100" t="s">
        <v>128</v>
      </c>
      <c r="B14" s="101" t="s">
        <v>129</v>
      </c>
      <c r="C14" s="102"/>
      <c r="D14" s="103">
        <v>0.04</v>
      </c>
    </row>
    <row r="15" spans="1:4" ht="12.75">
      <c r="A15" s="100" t="s">
        <v>130</v>
      </c>
      <c r="B15" s="104" t="s">
        <v>131</v>
      </c>
      <c r="C15" s="105"/>
      <c r="D15" s="106">
        <v>0.008</v>
      </c>
    </row>
    <row r="16" spans="1:4" ht="12.75">
      <c r="A16" s="100" t="s">
        <v>132</v>
      </c>
      <c r="B16" s="101" t="s">
        <v>133</v>
      </c>
      <c r="C16" s="102"/>
      <c r="D16" s="106">
        <v>0.0127</v>
      </c>
    </row>
    <row r="17" spans="1:4" ht="12.75">
      <c r="A17" s="100" t="s">
        <v>134</v>
      </c>
      <c r="B17" s="101" t="s">
        <v>135</v>
      </c>
      <c r="C17" s="102"/>
      <c r="D17" s="106">
        <v>0.0123</v>
      </c>
    </row>
    <row r="18" spans="1:4" ht="12.75">
      <c r="A18" s="100" t="s">
        <v>136</v>
      </c>
      <c r="B18" s="91" t="s">
        <v>137</v>
      </c>
      <c r="C18" s="107"/>
      <c r="D18" s="108">
        <v>0.0844</v>
      </c>
    </row>
    <row r="19" spans="1:4" ht="12.75">
      <c r="A19" s="90"/>
      <c r="B19" s="101"/>
      <c r="C19" s="102"/>
      <c r="D19" s="109"/>
    </row>
    <row r="20" spans="1:4" ht="12.75">
      <c r="A20" s="86" t="s">
        <v>138</v>
      </c>
      <c r="B20" s="87" t="s">
        <v>139</v>
      </c>
      <c r="C20" s="88"/>
      <c r="D20" s="110"/>
    </row>
    <row r="21" spans="1:4" ht="12.75">
      <c r="A21" s="90"/>
      <c r="B21" s="91"/>
      <c r="C21" s="92"/>
      <c r="D21" s="111"/>
    </row>
    <row r="22" spans="1:4" s="98" customFormat="1" ht="12.75">
      <c r="A22" s="94" t="s">
        <v>140</v>
      </c>
      <c r="B22" s="95" t="s">
        <v>141</v>
      </c>
      <c r="C22" s="96"/>
      <c r="D22" s="112">
        <f>SUM(D24:D26)</f>
        <v>0.0445</v>
      </c>
    </row>
    <row r="23" spans="1:4" s="98" customFormat="1" ht="12.75">
      <c r="A23" s="90"/>
      <c r="B23" s="91"/>
      <c r="C23" s="92"/>
      <c r="D23" s="111"/>
    </row>
    <row r="24" spans="1:4" s="98" customFormat="1" ht="12.75">
      <c r="A24" s="90"/>
      <c r="B24" s="288" t="s">
        <v>142</v>
      </c>
      <c r="C24" s="289"/>
      <c r="D24" s="113">
        <v>0.006500000000000001</v>
      </c>
    </row>
    <row r="25" spans="1:4" s="98" customFormat="1" ht="12.75">
      <c r="A25" s="90"/>
      <c r="B25" s="288" t="s">
        <v>143</v>
      </c>
      <c r="C25" s="289"/>
      <c r="D25" s="114">
        <v>0.03</v>
      </c>
    </row>
    <row r="26" spans="1:4" s="98" customFormat="1" ht="22.5" customHeight="1">
      <c r="A26" s="90"/>
      <c r="B26" s="288" t="s">
        <v>144</v>
      </c>
      <c r="C26" s="289"/>
      <c r="D26" s="114">
        <f>ROUND(2%*'Planilha Sintética'!A92,4)</f>
        <v>0.008</v>
      </c>
    </row>
    <row r="27" spans="1:4" s="98" customFormat="1" ht="12.75">
      <c r="A27" s="115"/>
      <c r="B27" s="286"/>
      <c r="C27" s="287"/>
      <c r="D27" s="116"/>
    </row>
    <row r="28" spans="1:4" s="98" customFormat="1" ht="12.75">
      <c r="A28" s="117" t="s">
        <v>119</v>
      </c>
      <c r="B28" s="118" t="s">
        <v>145</v>
      </c>
      <c r="C28" s="119"/>
      <c r="D28" s="120">
        <f>ROUND((((1+(D14+D15+D16))*(1+D17)*(1+D18))/(1-D22)-1),4)</f>
        <v>0.2186</v>
      </c>
    </row>
  </sheetData>
  <sheetProtection selectLockedCells="1" selectUnlockedCells="1"/>
  <mergeCells count="8">
    <mergeCell ref="B27:C27"/>
    <mergeCell ref="B24:C24"/>
    <mergeCell ref="B25:C25"/>
    <mergeCell ref="A1:B1"/>
    <mergeCell ref="B9:C9"/>
    <mergeCell ref="B26:C26"/>
    <mergeCell ref="C2:D2"/>
    <mergeCell ref="C3:D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showGridLines="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121" customWidth="1"/>
    <col min="2" max="2" width="59.7109375" style="122" customWidth="1"/>
    <col min="3" max="3" width="11.140625" style="122" bestFit="1" customWidth="1"/>
    <col min="4" max="4" width="11.7109375" style="123" customWidth="1"/>
    <col min="5" max="5" width="6.7109375" style="121" customWidth="1"/>
    <col min="6" max="16384" width="9.140625" style="78" customWidth="1"/>
  </cols>
  <sheetData>
    <row r="1" spans="1:4" s="124" customFormat="1" ht="18.75">
      <c r="A1" s="265" t="s">
        <v>146</v>
      </c>
      <c r="B1" s="267"/>
      <c r="C1" s="226" t="str">
        <f>'Planilha Sintética'!H1</f>
        <v>Telefone / email:</v>
      </c>
      <c r="D1" s="212"/>
    </row>
    <row r="2" spans="1:4" s="124" customFormat="1" ht="11.25">
      <c r="A2" s="216" t="str">
        <f>'Planilha Sintética'!A2</f>
        <v>Objeto: Modernização de 02 elevadores sociais do Ed. Sede do MPDFT</v>
      </c>
      <c r="B2" s="217"/>
      <c r="C2" s="276" t="str">
        <f>'Planilha Sintética'!H2</f>
        <v>A</v>
      </c>
      <c r="D2" s="278"/>
    </row>
    <row r="3" spans="1:4" s="124" customFormat="1" ht="11.25">
      <c r="A3" s="216" t="str">
        <f>'Planilha Sintética'!A3</f>
        <v>Local: Eixo Monumental, Praça do Buriti, lote 2, Ed. Sede do MPDFT - Brasília - DF</v>
      </c>
      <c r="B3" s="220"/>
      <c r="C3" s="279" t="str">
        <f>'Planilha Sintética'!H3</f>
        <v>B</v>
      </c>
      <c r="D3" s="192"/>
    </row>
    <row r="4" spans="1:4" s="124" customFormat="1" ht="11.25">
      <c r="A4" s="224" t="str">
        <f>'Planilha Sintética'!E4</f>
        <v>Licitação:</v>
      </c>
      <c r="B4" s="224" t="str">
        <f>'Planilha Sintética'!A4</f>
        <v>Razão Social:</v>
      </c>
      <c r="C4" s="228" t="str">
        <f>'Planilha Sintética'!C4</f>
        <v>Contato:</v>
      </c>
      <c r="D4" s="233" t="str">
        <f>'Planilha Sintética'!H4</f>
        <v>P. Validade:</v>
      </c>
    </row>
    <row r="5" spans="1:4" s="124" customFormat="1" ht="11.25">
      <c r="A5" s="234" t="str">
        <f>'Planilha Sintética'!E5</f>
        <v>C</v>
      </c>
      <c r="B5" s="234" t="str">
        <f>'Planilha Sintética'!A5</f>
        <v>D</v>
      </c>
      <c r="C5" s="223" t="str">
        <f>'Planilha Sintética'!C5</f>
        <v>F</v>
      </c>
      <c r="D5" s="234" t="str">
        <f>'Planilha Sintética'!H5</f>
        <v>H</v>
      </c>
    </row>
    <row r="6" spans="1:4" s="124" customFormat="1" ht="11.25" customHeight="1">
      <c r="A6" s="224" t="str">
        <f>'Planilha Sintética'!C6</f>
        <v>Data:</v>
      </c>
      <c r="B6" s="224" t="str">
        <f>'Planilha Sintética'!A6</f>
        <v>CNPJ:</v>
      </c>
      <c r="C6" s="228" t="str">
        <f>'Planilha Sintética'!E6</f>
        <v>P. Execução:</v>
      </c>
      <c r="D6" s="233" t="str">
        <f>'Planilha Sintética'!H6</f>
        <v>P. Garantia:</v>
      </c>
    </row>
    <row r="7" spans="1:4" s="124" customFormat="1" ht="11.25" customHeight="1">
      <c r="A7" s="236">
        <f>'Planilha Sintética'!C7</f>
        <v>7</v>
      </c>
      <c r="B7" s="234" t="str">
        <f>'Planilha Sintética'!A7</f>
        <v>E</v>
      </c>
      <c r="C7" s="223" t="str">
        <f>'Planilha Sintética'!E7</f>
        <v>I</v>
      </c>
      <c r="D7" s="234" t="str">
        <f>'Planilha Sintética'!H7</f>
        <v>J</v>
      </c>
    </row>
    <row r="8" spans="1:4" s="129" customFormat="1" ht="6.75">
      <c r="A8" s="125"/>
      <c r="B8" s="126"/>
      <c r="C8" s="127"/>
      <c r="D8" s="128"/>
    </row>
    <row r="9" spans="1:4" ht="12.75">
      <c r="A9" s="85" t="s">
        <v>147</v>
      </c>
      <c r="B9" s="290" t="s">
        <v>398</v>
      </c>
      <c r="C9" s="291"/>
      <c r="D9" s="85" t="s">
        <v>123</v>
      </c>
    </row>
    <row r="10" spans="1:4" ht="12.75" customHeight="1">
      <c r="A10" s="295" t="s">
        <v>148</v>
      </c>
      <c r="B10" s="295"/>
      <c r="C10" s="295"/>
      <c r="D10" s="295"/>
    </row>
    <row r="11" spans="1:4" ht="12.75">
      <c r="A11" s="130" t="s">
        <v>126</v>
      </c>
      <c r="B11" s="131" t="s">
        <v>149</v>
      </c>
      <c r="C11" s="132"/>
      <c r="D11" s="133">
        <v>0.2</v>
      </c>
    </row>
    <row r="12" spans="1:4" ht="12.75">
      <c r="A12" s="134" t="s">
        <v>150</v>
      </c>
      <c r="B12" s="91" t="s">
        <v>151</v>
      </c>
      <c r="C12" s="92"/>
      <c r="D12" s="135">
        <v>0.015</v>
      </c>
    </row>
    <row r="13" spans="1:4" ht="12.75">
      <c r="A13" s="134" t="s">
        <v>152</v>
      </c>
      <c r="B13" s="91" t="s">
        <v>153</v>
      </c>
      <c r="C13" s="92"/>
      <c r="D13" s="135">
        <v>0.01</v>
      </c>
    </row>
    <row r="14" spans="1:4" ht="12.75">
      <c r="A14" s="134" t="s">
        <v>154</v>
      </c>
      <c r="B14" s="91" t="s">
        <v>155</v>
      </c>
      <c r="C14" s="92"/>
      <c r="D14" s="135">
        <v>0.002</v>
      </c>
    </row>
    <row r="15" spans="1:4" ht="12.75">
      <c r="A15" s="134" t="s">
        <v>156</v>
      </c>
      <c r="B15" s="91" t="s">
        <v>157</v>
      </c>
      <c r="C15" s="92"/>
      <c r="D15" s="135">
        <v>0.006</v>
      </c>
    </row>
    <row r="16" spans="1:4" ht="12.75">
      <c r="A16" s="134" t="s">
        <v>158</v>
      </c>
      <c r="B16" s="101" t="s">
        <v>159</v>
      </c>
      <c r="C16" s="136"/>
      <c r="D16" s="135">
        <v>0.025</v>
      </c>
    </row>
    <row r="17" spans="1:4" ht="12.75">
      <c r="A17" s="134" t="s">
        <v>160</v>
      </c>
      <c r="B17" s="137" t="s">
        <v>161</v>
      </c>
      <c r="C17" s="138"/>
      <c r="D17" s="135">
        <v>0.03</v>
      </c>
    </row>
    <row r="18" spans="1:4" ht="12.75">
      <c r="A18" s="134" t="s">
        <v>162</v>
      </c>
      <c r="B18" s="101" t="s">
        <v>163</v>
      </c>
      <c r="C18" s="136"/>
      <c r="D18" s="135">
        <v>0.08</v>
      </c>
    </row>
    <row r="19" spans="1:4" ht="12.75">
      <c r="A19" s="139" t="s">
        <v>164</v>
      </c>
      <c r="B19" s="140" t="s">
        <v>165</v>
      </c>
      <c r="C19" s="141"/>
      <c r="D19" s="135">
        <v>0.01</v>
      </c>
    </row>
    <row r="20" spans="1:4" ht="12.75">
      <c r="A20" s="143" t="s">
        <v>166</v>
      </c>
      <c r="B20" s="144" t="s">
        <v>167</v>
      </c>
      <c r="C20" s="145"/>
      <c r="D20" s="146">
        <f>SUM(D11:D19)</f>
        <v>0.37800000000000006</v>
      </c>
    </row>
    <row r="21" spans="1:4" ht="12.75" customHeight="1">
      <c r="A21" s="292" t="s">
        <v>168</v>
      </c>
      <c r="B21" s="292"/>
      <c r="C21" s="292"/>
      <c r="D21" s="292"/>
    </row>
    <row r="22" spans="1:4" ht="12.75">
      <c r="A22" s="130" t="s">
        <v>140</v>
      </c>
      <c r="B22" s="131" t="s">
        <v>169</v>
      </c>
      <c r="C22" s="132"/>
      <c r="D22" s="133">
        <v>0.1775</v>
      </c>
    </row>
    <row r="23" spans="1:4" ht="12.75">
      <c r="A23" s="134" t="s">
        <v>170</v>
      </c>
      <c r="B23" s="91" t="s">
        <v>171</v>
      </c>
      <c r="C23" s="92"/>
      <c r="D23" s="135">
        <v>0.0341</v>
      </c>
    </row>
    <row r="24" spans="1:4" ht="12.75">
      <c r="A24" s="134" t="s">
        <v>172</v>
      </c>
      <c r="B24" s="91" t="s">
        <v>173</v>
      </c>
      <c r="C24" s="92"/>
      <c r="D24" s="135">
        <v>0.0086</v>
      </c>
    </row>
    <row r="25" spans="1:4" ht="12.75">
      <c r="A25" s="134" t="s">
        <v>174</v>
      </c>
      <c r="B25" s="91" t="s">
        <v>175</v>
      </c>
      <c r="C25" s="92"/>
      <c r="D25" s="135">
        <v>0.1062</v>
      </c>
    </row>
    <row r="26" spans="1:4" ht="12.75">
      <c r="A26" s="134" t="s">
        <v>176</v>
      </c>
      <c r="B26" s="91" t="s">
        <v>177</v>
      </c>
      <c r="C26" s="92"/>
      <c r="D26" s="135">
        <v>0.0007</v>
      </c>
    </row>
    <row r="27" spans="1:4" ht="12.75">
      <c r="A27" s="134" t="s">
        <v>178</v>
      </c>
      <c r="B27" s="91" t="s">
        <v>179</v>
      </c>
      <c r="C27" s="92"/>
      <c r="D27" s="135">
        <v>0.0071</v>
      </c>
    </row>
    <row r="28" spans="1:4" ht="12.75">
      <c r="A28" s="134" t="s">
        <v>180</v>
      </c>
      <c r="B28" s="91" t="s">
        <v>181</v>
      </c>
      <c r="C28" s="92"/>
      <c r="D28" s="135">
        <v>0.0131</v>
      </c>
    </row>
    <row r="29" spans="1:4" ht="12.75">
      <c r="A29" s="134" t="s">
        <v>182</v>
      </c>
      <c r="B29" s="147" t="s">
        <v>183</v>
      </c>
      <c r="C29" s="148"/>
      <c r="D29" s="135">
        <v>0.0011</v>
      </c>
    </row>
    <row r="30" spans="1:4" ht="12.75">
      <c r="A30" s="134" t="s">
        <v>184</v>
      </c>
      <c r="B30" s="147" t="s">
        <v>185</v>
      </c>
      <c r="C30" s="148"/>
      <c r="D30" s="135">
        <v>0.1355</v>
      </c>
    </row>
    <row r="31" spans="1:4" ht="12.75">
      <c r="A31" s="139" t="s">
        <v>186</v>
      </c>
      <c r="B31" s="149" t="s">
        <v>187</v>
      </c>
      <c r="C31" s="150"/>
      <c r="D31" s="135">
        <v>0.0003</v>
      </c>
    </row>
    <row r="32" spans="1:4" ht="12.75">
      <c r="A32" s="143" t="s">
        <v>188</v>
      </c>
      <c r="B32" s="144" t="s">
        <v>189</v>
      </c>
      <c r="C32" s="145"/>
      <c r="D32" s="146">
        <f>SUM(D22:D31)</f>
        <v>0.48419999999999996</v>
      </c>
    </row>
    <row r="33" spans="1:4" ht="12.75" customHeight="1">
      <c r="A33" s="292" t="s">
        <v>190</v>
      </c>
      <c r="B33" s="292"/>
      <c r="C33" s="292"/>
      <c r="D33" s="292"/>
    </row>
    <row r="34" spans="1:4" ht="12.75">
      <c r="A34" s="130" t="s">
        <v>191</v>
      </c>
      <c r="B34" s="131" t="s">
        <v>192</v>
      </c>
      <c r="C34" s="132"/>
      <c r="D34" s="133">
        <v>0.0412</v>
      </c>
    </row>
    <row r="35" spans="1:4" ht="12.75">
      <c r="A35" s="134" t="s">
        <v>193</v>
      </c>
      <c r="B35" s="91" t="s">
        <v>194</v>
      </c>
      <c r="C35" s="92"/>
      <c r="D35" s="135">
        <v>0.001</v>
      </c>
    </row>
    <row r="36" spans="1:4" ht="12.75">
      <c r="A36" s="134" t="s">
        <v>195</v>
      </c>
      <c r="B36" s="91" t="s">
        <v>196</v>
      </c>
      <c r="C36" s="92"/>
      <c r="D36" s="135">
        <v>0.0046</v>
      </c>
    </row>
    <row r="37" spans="1:4" ht="12.75">
      <c r="A37" s="134" t="s">
        <v>197</v>
      </c>
      <c r="B37" s="91" t="s">
        <v>198</v>
      </c>
      <c r="C37" s="92"/>
      <c r="D37" s="135">
        <v>0.0377</v>
      </c>
    </row>
    <row r="38" spans="1:4" ht="12.75">
      <c r="A38" s="139" t="s">
        <v>199</v>
      </c>
      <c r="B38" s="140" t="s">
        <v>200</v>
      </c>
      <c r="C38" s="141"/>
      <c r="D38" s="135">
        <v>0.0035</v>
      </c>
    </row>
    <row r="39" spans="1:4" ht="12.75">
      <c r="A39" s="143" t="s">
        <v>201</v>
      </c>
      <c r="B39" s="144" t="s">
        <v>189</v>
      </c>
      <c r="C39" s="145"/>
      <c r="D39" s="146">
        <f>SUM(D34:D38)</f>
        <v>0.088</v>
      </c>
    </row>
    <row r="40" spans="1:4" ht="12.75" customHeight="1">
      <c r="A40" s="292" t="s">
        <v>202</v>
      </c>
      <c r="B40" s="292"/>
      <c r="C40" s="292"/>
      <c r="D40" s="292"/>
    </row>
    <row r="41" spans="1:4" ht="12.75">
      <c r="A41" s="130" t="s">
        <v>203</v>
      </c>
      <c r="B41" s="131" t="s">
        <v>204</v>
      </c>
      <c r="C41" s="132"/>
      <c r="D41" s="133">
        <f>ROUND(D20*D32,4)</f>
        <v>0.183</v>
      </c>
    </row>
    <row r="42" spans="1:4" ht="12.75">
      <c r="A42" s="139" t="s">
        <v>205</v>
      </c>
      <c r="B42" s="140" t="s">
        <v>206</v>
      </c>
      <c r="C42" s="141"/>
      <c r="D42" s="142">
        <f>ROUND(D18*D34+D20*D35,4)</f>
        <v>0.0037</v>
      </c>
    </row>
    <row r="43" spans="1:4" ht="12.75">
      <c r="A43" s="143" t="s">
        <v>207</v>
      </c>
      <c r="B43" s="144" t="s">
        <v>208</v>
      </c>
      <c r="C43" s="145"/>
      <c r="D43" s="146">
        <f>SUM(D41:D42)</f>
        <v>0.1867</v>
      </c>
    </row>
    <row r="44" spans="1:4" ht="12.75">
      <c r="A44" s="134"/>
      <c r="B44" s="140"/>
      <c r="C44" s="141"/>
      <c r="D44" s="135"/>
    </row>
    <row r="45" spans="1:4" ht="12.75" customHeight="1">
      <c r="A45" s="293" t="s">
        <v>209</v>
      </c>
      <c r="B45" s="294"/>
      <c r="C45" s="151"/>
      <c r="D45" s="152">
        <f>D20+D32+D39+D43</f>
        <v>1.1369</v>
      </c>
    </row>
  </sheetData>
  <sheetProtection selectLockedCells="1" selectUnlockedCells="1"/>
  <mergeCells count="9">
    <mergeCell ref="A40:D40"/>
    <mergeCell ref="A45:B45"/>
    <mergeCell ref="A1:B1"/>
    <mergeCell ref="B9:C9"/>
    <mergeCell ref="A10:D10"/>
    <mergeCell ref="A21:D21"/>
    <mergeCell ref="A33:D33"/>
    <mergeCell ref="C2:D2"/>
    <mergeCell ref="C3:D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9.00390625" style="154" customWidth="1"/>
    <col min="2" max="2" width="34.8515625" style="154" customWidth="1"/>
    <col min="3" max="3" width="12.140625" style="169" customWidth="1"/>
    <col min="4" max="4" width="7.7109375" style="169" customWidth="1"/>
    <col min="5" max="12" width="11.57421875" style="169" customWidth="1"/>
    <col min="13" max="13" width="0" style="154" hidden="1" customWidth="1"/>
    <col min="14" max="16384" width="9.140625" style="154" customWidth="1"/>
  </cols>
  <sheetData>
    <row r="1" spans="1:12" s="124" customFormat="1" ht="18.75">
      <c r="A1" s="265" t="s">
        <v>210</v>
      </c>
      <c r="B1" s="266"/>
      <c r="C1" s="266"/>
      <c r="D1" s="267"/>
      <c r="E1" s="175"/>
      <c r="F1" s="176"/>
      <c r="G1" s="176"/>
      <c r="H1" s="176"/>
      <c r="I1" s="176"/>
      <c r="J1" s="176"/>
      <c r="K1" s="176"/>
      <c r="L1" s="177"/>
    </row>
    <row r="2" spans="1:12" s="124" customFormat="1" ht="11.25">
      <c r="A2" s="216" t="str">
        <f>'Planilha Sintética'!A2</f>
        <v>Objeto: Modernização de 02 elevadores sociais do Ed. Sede do MPDFT</v>
      </c>
      <c r="B2" s="217"/>
      <c r="C2" s="218"/>
      <c r="D2" s="42"/>
      <c r="E2" s="178"/>
      <c r="F2" s="41"/>
      <c r="G2" s="41"/>
      <c r="H2" s="41"/>
      <c r="I2" s="41"/>
      <c r="J2" s="41"/>
      <c r="K2" s="41"/>
      <c r="L2" s="179"/>
    </row>
    <row r="3" spans="1:12" s="124" customFormat="1" ht="11.25">
      <c r="A3" s="219" t="str">
        <f>'Planilha Sintética'!A3</f>
        <v>Local: Eixo Monumental, Praça do Buriti, lote 2, Ed. Sede do MPDFT - Brasília - DF</v>
      </c>
      <c r="B3" s="220"/>
      <c r="C3" s="221"/>
      <c r="D3" s="222"/>
      <c r="E3" s="178"/>
      <c r="F3" s="41"/>
      <c r="G3" s="41"/>
      <c r="H3" s="41"/>
      <c r="I3" s="41"/>
      <c r="J3" s="41"/>
      <c r="K3" s="41"/>
      <c r="L3" s="179"/>
    </row>
    <row r="4" spans="1:12" s="124" customFormat="1" ht="11.25">
      <c r="A4" s="224" t="str">
        <f>'Planilha Sintética'!E4</f>
        <v>Licitação:</v>
      </c>
      <c r="B4" s="224" t="str">
        <f>'Planilha Sintética'!A4</f>
        <v>Razão Social:</v>
      </c>
      <c r="C4" s="228" t="str">
        <f>'Planilha Sintética'!C4</f>
        <v>Contato:</v>
      </c>
      <c r="D4" s="233" t="str">
        <f>'Planilha Sintética'!H4</f>
        <v>P. Validade:</v>
      </c>
      <c r="E4" s="178"/>
      <c r="F4" s="41"/>
      <c r="G4" s="41"/>
      <c r="H4" s="41"/>
      <c r="I4" s="41"/>
      <c r="J4" s="41"/>
      <c r="K4" s="41"/>
      <c r="L4" s="179"/>
    </row>
    <row r="5" spans="1:12" s="124" customFormat="1" ht="11.25">
      <c r="A5" s="234" t="str">
        <f>'Planilha Sintética'!E5</f>
        <v>C</v>
      </c>
      <c r="B5" s="234" t="str">
        <f>'Planilha Sintética'!A5</f>
        <v>D</v>
      </c>
      <c r="C5" s="223" t="str">
        <f>'Planilha Sintética'!C5</f>
        <v>F</v>
      </c>
      <c r="D5" s="234" t="str">
        <f>'Planilha Sintética'!H5</f>
        <v>H</v>
      </c>
      <c r="E5" s="178"/>
      <c r="F5" s="41"/>
      <c r="G5" s="41"/>
      <c r="H5" s="41"/>
      <c r="I5" s="41"/>
      <c r="J5" s="41"/>
      <c r="K5" s="41"/>
      <c r="L5" s="179"/>
    </row>
    <row r="6" spans="1:12" s="124" customFormat="1" ht="11.25" customHeight="1">
      <c r="A6" s="224" t="str">
        <f>'Planilha Sintética'!C6</f>
        <v>Data:</v>
      </c>
      <c r="B6" s="224" t="str">
        <f>'Planilha Sintética'!A6</f>
        <v>CNPJ:</v>
      </c>
      <c r="C6" s="228" t="str">
        <f>'Planilha Sintética'!E6</f>
        <v>P. Execução:</v>
      </c>
      <c r="D6" s="233" t="str">
        <f>'Planilha Sintética'!H6</f>
        <v>P. Garantia:</v>
      </c>
      <c r="E6" s="178"/>
      <c r="F6" s="41"/>
      <c r="G6" s="41"/>
      <c r="H6" s="41"/>
      <c r="I6" s="41"/>
      <c r="J6" s="41"/>
      <c r="K6" s="41"/>
      <c r="L6" s="179"/>
    </row>
    <row r="7" spans="1:12" s="124" customFormat="1" ht="11.25" customHeight="1">
      <c r="A7" s="236">
        <f>'Planilha Sintética'!C7</f>
        <v>7</v>
      </c>
      <c r="B7" s="234" t="str">
        <f>'Planilha Sintética'!A7</f>
        <v>E</v>
      </c>
      <c r="C7" s="223" t="str">
        <f>'Planilha Sintética'!E7</f>
        <v>I</v>
      </c>
      <c r="D7" s="234" t="str">
        <f>'Planilha Sintética'!H7</f>
        <v>J</v>
      </c>
      <c r="E7" s="178"/>
      <c r="F7" s="41"/>
      <c r="G7" s="41"/>
      <c r="H7" s="41"/>
      <c r="I7" s="41"/>
      <c r="J7" s="41"/>
      <c r="K7" s="41"/>
      <c r="L7" s="179"/>
    </row>
    <row r="8" spans="1:12" s="129" customFormat="1" ht="6.75">
      <c r="A8" s="125"/>
      <c r="B8" s="126"/>
      <c r="C8" s="127"/>
      <c r="D8" s="128"/>
      <c r="E8" s="180"/>
      <c r="F8" s="181"/>
      <c r="G8" s="181"/>
      <c r="H8" s="181"/>
      <c r="I8" s="181"/>
      <c r="J8" s="181"/>
      <c r="K8" s="181"/>
      <c r="L8" s="182"/>
    </row>
    <row r="9" spans="1:178" ht="22.5" customHeight="1">
      <c r="A9" s="314"/>
      <c r="B9" s="316" t="s">
        <v>398</v>
      </c>
      <c r="C9" s="317" t="s">
        <v>211</v>
      </c>
      <c r="D9" s="308" t="s">
        <v>123</v>
      </c>
      <c r="E9" s="310" t="s">
        <v>212</v>
      </c>
      <c r="F9" s="311"/>
      <c r="G9" s="311"/>
      <c r="H9" s="311"/>
      <c r="I9" s="311"/>
      <c r="J9" s="311"/>
      <c r="K9" s="311"/>
      <c r="L9" s="31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</row>
    <row r="10" spans="1:178" ht="11.25">
      <c r="A10" s="315"/>
      <c r="B10" s="269"/>
      <c r="C10" s="318"/>
      <c r="D10" s="309"/>
      <c r="E10" s="155" t="s">
        <v>213</v>
      </c>
      <c r="F10" s="155" t="s">
        <v>214</v>
      </c>
      <c r="G10" s="155" t="s">
        <v>529</v>
      </c>
      <c r="H10" s="155" t="s">
        <v>530</v>
      </c>
      <c r="I10" s="155" t="s">
        <v>531</v>
      </c>
      <c r="J10" s="155" t="s">
        <v>532</v>
      </c>
      <c r="K10" s="155" t="s">
        <v>533</v>
      </c>
      <c r="L10" s="155" t="s">
        <v>534</v>
      </c>
      <c r="M10" s="155" t="s">
        <v>535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</row>
    <row r="11" spans="1:12" ht="11.25">
      <c r="A11" s="297" t="str">
        <f>'Planilha Sintética'!A12</f>
        <v>1</v>
      </c>
      <c r="B11" s="299" t="str">
        <f>VLOOKUP(A11,'Planilha Sintética'!$A:$J,2,0)</f>
        <v>SERVIÇOS PRELIMINARES</v>
      </c>
      <c r="C11" s="301">
        <f>ROUND(VLOOKUP(A11,'Planilha Sintética'!$A:$J,10,0)*(1+'Planilha Sintética'!$A$93),2)</f>
        <v>15453.88</v>
      </c>
      <c r="D11" s="303">
        <f>ROUND(C11/C$27,5)</f>
        <v>0.01718</v>
      </c>
      <c r="E11" s="156">
        <f aca="true" t="shared" si="0" ref="E11:K11">ROUND($C11*E12,2)</f>
        <v>15453.88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7">
        <f>ROUND($C11-(SUM($E11:K11)),2)</f>
        <v>0</v>
      </c>
    </row>
    <row r="12" spans="1:12" ht="11.25">
      <c r="A12" s="313"/>
      <c r="B12" s="300"/>
      <c r="C12" s="302"/>
      <c r="D12" s="304"/>
      <c r="E12" s="158">
        <v>1</v>
      </c>
      <c r="F12" s="158"/>
      <c r="G12" s="158"/>
      <c r="H12" s="158"/>
      <c r="I12" s="158"/>
      <c r="J12" s="158"/>
      <c r="K12" s="158"/>
      <c r="L12" s="159">
        <f>ROUND(L11/$C11,4)</f>
        <v>0</v>
      </c>
    </row>
    <row r="13" spans="1:12" ht="11.25" customHeight="1">
      <c r="A13" s="297" t="str">
        <f>'Planilha Sintética'!A17</f>
        <v>2</v>
      </c>
      <c r="B13" s="299" t="str">
        <f>VLOOKUP(A13,'Planilha Sintética'!$A:$J,2,0)</f>
        <v>DEMOLIÇÕES, REMOÇÕES,  DESMONTAGENS</v>
      </c>
      <c r="C13" s="301">
        <f>ROUND(VLOOKUP(A13,'Planilha Sintética'!$A:$J,10,0)*(1+'Planilha Sintética'!$A$93),2)</f>
        <v>56371.12</v>
      </c>
      <c r="D13" s="303">
        <f>ROUND(C13/C$27,5)</f>
        <v>0.06266</v>
      </c>
      <c r="E13" s="156">
        <f aca="true" t="shared" si="1" ref="E13:K13">ROUND($C13*E14,2)</f>
        <v>0</v>
      </c>
      <c r="F13" s="156">
        <f t="shared" si="1"/>
        <v>0</v>
      </c>
      <c r="G13" s="156">
        <f t="shared" si="1"/>
        <v>0</v>
      </c>
      <c r="H13" s="156">
        <f t="shared" si="1"/>
        <v>0</v>
      </c>
      <c r="I13" s="156">
        <f t="shared" si="1"/>
        <v>0</v>
      </c>
      <c r="J13" s="156">
        <f t="shared" si="1"/>
        <v>56371.12</v>
      </c>
      <c r="K13" s="156">
        <f t="shared" si="1"/>
        <v>0</v>
      </c>
      <c r="L13" s="157">
        <f>ROUND($C13-(SUM($E13:K13)),2)</f>
        <v>0</v>
      </c>
    </row>
    <row r="14" spans="1:12" ht="11.25">
      <c r="A14" s="298"/>
      <c r="B14" s="300"/>
      <c r="C14" s="302"/>
      <c r="D14" s="304"/>
      <c r="E14" s="158">
        <v>0</v>
      </c>
      <c r="F14" s="158"/>
      <c r="G14" s="158"/>
      <c r="H14" s="158"/>
      <c r="I14" s="158"/>
      <c r="J14" s="158">
        <v>1</v>
      </c>
      <c r="K14" s="158"/>
      <c r="L14" s="159">
        <f>ROUND(L13/$C13,4)</f>
        <v>0</v>
      </c>
    </row>
    <row r="15" spans="1:12" ht="11.25">
      <c r="A15" s="297" t="str">
        <f>'Planilha Sintética'!A24</f>
        <v>3</v>
      </c>
      <c r="B15" s="299" t="str">
        <f>VLOOKUP(A15,'Planilha Sintética'!$A:$J,2,0)</f>
        <v>ADEQUAÇÕES CIVIS</v>
      </c>
      <c r="C15" s="301">
        <f>ROUND(VLOOKUP(A15,'Planilha Sintética'!$A:$J,10,0)*(1+'Planilha Sintética'!$A$93),2)</f>
        <v>5539.41</v>
      </c>
      <c r="D15" s="303">
        <f>ROUND(C15/C$27,5)</f>
        <v>0.00616</v>
      </c>
      <c r="E15" s="156">
        <f aca="true" t="shared" si="2" ref="E15:K15">ROUND($C15*E16,2)</f>
        <v>0</v>
      </c>
      <c r="F15" s="156">
        <f t="shared" si="2"/>
        <v>0</v>
      </c>
      <c r="G15" s="156">
        <f t="shared" si="2"/>
        <v>0</v>
      </c>
      <c r="H15" s="156">
        <f t="shared" si="2"/>
        <v>0</v>
      </c>
      <c r="I15" s="156">
        <f t="shared" si="2"/>
        <v>0</v>
      </c>
      <c r="J15" s="156">
        <f t="shared" si="2"/>
        <v>0</v>
      </c>
      <c r="K15" s="156">
        <f t="shared" si="2"/>
        <v>5539.41</v>
      </c>
      <c r="L15" s="157">
        <f>ROUND($C15-(SUM($E15:K15)),2)</f>
        <v>0</v>
      </c>
    </row>
    <row r="16" spans="1:12" ht="11.25">
      <c r="A16" s="298"/>
      <c r="B16" s="300"/>
      <c r="C16" s="302"/>
      <c r="D16" s="304"/>
      <c r="E16" s="158"/>
      <c r="F16" s="158"/>
      <c r="G16" s="158"/>
      <c r="H16" s="158"/>
      <c r="I16" s="158"/>
      <c r="J16" s="158"/>
      <c r="K16" s="158">
        <v>1</v>
      </c>
      <c r="L16" s="159">
        <f>ROUND(L15/$C15,4)</f>
        <v>0</v>
      </c>
    </row>
    <row r="17" spans="1:12" ht="11.25">
      <c r="A17" s="297" t="str">
        <f>'Planilha Sintética'!A34</f>
        <v>4</v>
      </c>
      <c r="B17" s="299" t="str">
        <f>VLOOKUP(A17,'Planilha Sintética'!$A:$J,2,0)</f>
        <v>CASA DE MÁQUINAS</v>
      </c>
      <c r="C17" s="301">
        <f>ROUND(VLOOKUP(A17,'Planilha Sintética'!$A:$J,10,0)*(1+'Planilha Sintética'!$A$93),2)</f>
        <v>327539.06</v>
      </c>
      <c r="D17" s="303">
        <f>ROUND(C17/C$27,5)</f>
        <v>0.3641</v>
      </c>
      <c r="E17" s="156">
        <f aca="true" t="shared" si="3" ref="E17:K17">ROUND($C17*E18,2)</f>
        <v>0</v>
      </c>
      <c r="F17" s="156">
        <f t="shared" si="3"/>
        <v>0</v>
      </c>
      <c r="G17" s="156">
        <f t="shared" si="3"/>
        <v>0</v>
      </c>
      <c r="H17" s="156">
        <f t="shared" si="3"/>
        <v>0</v>
      </c>
      <c r="I17" s="156">
        <f t="shared" si="3"/>
        <v>0</v>
      </c>
      <c r="J17" s="156">
        <f t="shared" si="3"/>
        <v>0</v>
      </c>
      <c r="K17" s="156">
        <f t="shared" si="3"/>
        <v>0</v>
      </c>
      <c r="L17" s="157">
        <f>ROUND($C17-(SUM($E17:K17)),2)</f>
        <v>327539.06</v>
      </c>
    </row>
    <row r="18" spans="1:12" ht="11.25">
      <c r="A18" s="307"/>
      <c r="B18" s="300"/>
      <c r="C18" s="302"/>
      <c r="D18" s="304"/>
      <c r="E18" s="158"/>
      <c r="F18" s="158"/>
      <c r="G18" s="158"/>
      <c r="H18" s="158"/>
      <c r="I18" s="158"/>
      <c r="J18" s="158"/>
      <c r="K18" s="158"/>
      <c r="L18" s="159">
        <f>ROUND(L17/$C17,4)</f>
        <v>1</v>
      </c>
    </row>
    <row r="19" spans="1:12" ht="11.25">
      <c r="A19" s="297" t="str">
        <f>'Planilha Sintética'!A52</f>
        <v>5</v>
      </c>
      <c r="B19" s="299" t="str">
        <f>VLOOKUP(A19,'Planilha Sintética'!$A:$J,2,0)</f>
        <v>PAVIMENTOS (ACESSOS)</v>
      </c>
      <c r="C19" s="301">
        <f>ROUND(VLOOKUP(A19,'Planilha Sintética'!$A:$J,10,0)*(1+'Planilha Sintética'!$A$93),2)</f>
        <v>116707.64</v>
      </c>
      <c r="D19" s="305">
        <f>ROUND(C19/C$27,5)</f>
        <v>0.12973</v>
      </c>
      <c r="E19" s="156">
        <f aca="true" t="shared" si="4" ref="E19:K19">ROUND($C19*E20,2)</f>
        <v>0</v>
      </c>
      <c r="F19" s="156">
        <f t="shared" si="4"/>
        <v>0</v>
      </c>
      <c r="G19" s="156">
        <f t="shared" si="4"/>
        <v>0</v>
      </c>
      <c r="H19" s="156">
        <f t="shared" si="4"/>
        <v>0</v>
      </c>
      <c r="I19" s="156">
        <f t="shared" si="4"/>
        <v>0</v>
      </c>
      <c r="J19" s="156">
        <f t="shared" si="4"/>
        <v>0</v>
      </c>
      <c r="K19" s="156">
        <f t="shared" si="4"/>
        <v>0</v>
      </c>
      <c r="L19" s="157">
        <f>ROUND($C19-(SUM($E19:K19)),2)</f>
        <v>116707.64</v>
      </c>
    </row>
    <row r="20" spans="1:12" ht="11.25">
      <c r="A20" s="298"/>
      <c r="B20" s="300"/>
      <c r="C20" s="302"/>
      <c r="D20" s="306"/>
      <c r="E20" s="158"/>
      <c r="F20" s="158"/>
      <c r="G20" s="158"/>
      <c r="H20" s="158"/>
      <c r="I20" s="158"/>
      <c r="J20" s="158"/>
      <c r="K20" s="158"/>
      <c r="L20" s="159">
        <f>ROUND(L19/$C19,4)</f>
        <v>1</v>
      </c>
    </row>
    <row r="21" spans="1:12" ht="11.25">
      <c r="A21" s="297" t="str">
        <f>'Planilha Sintética'!A58</f>
        <v>6</v>
      </c>
      <c r="B21" s="299" t="str">
        <f>VLOOKUP(A21,'Planilha Sintética'!$A:$J,2,0)</f>
        <v>POÇO DO ELEVADOR</v>
      </c>
      <c r="C21" s="301">
        <f>ROUND(VLOOKUP(A21,'Planilha Sintética'!$A:$J,10,0)*(1+'Planilha Sintética'!$A$93),2)</f>
        <v>159171.46</v>
      </c>
      <c r="D21" s="303">
        <f>ROUND(C21/C$27,5)</f>
        <v>0.17694</v>
      </c>
      <c r="E21" s="156">
        <f aca="true" t="shared" si="5" ref="E21:K21">ROUND($C21*E22,2)</f>
        <v>0</v>
      </c>
      <c r="F21" s="156">
        <f t="shared" si="5"/>
        <v>0</v>
      </c>
      <c r="G21" s="156">
        <f t="shared" si="5"/>
        <v>0</v>
      </c>
      <c r="H21" s="156">
        <f t="shared" si="5"/>
        <v>0</v>
      </c>
      <c r="I21" s="156">
        <f t="shared" si="5"/>
        <v>0</v>
      </c>
      <c r="J21" s="156">
        <f t="shared" si="5"/>
        <v>0</v>
      </c>
      <c r="K21" s="156">
        <f t="shared" si="5"/>
        <v>0</v>
      </c>
      <c r="L21" s="157">
        <f>ROUND($C21-(SUM($E21:K21)),2)</f>
        <v>159171.46</v>
      </c>
    </row>
    <row r="22" spans="1:12" ht="11.25">
      <c r="A22" s="298"/>
      <c r="B22" s="300"/>
      <c r="C22" s="302"/>
      <c r="D22" s="304"/>
      <c r="E22" s="158"/>
      <c r="F22" s="158"/>
      <c r="G22" s="158"/>
      <c r="H22" s="158"/>
      <c r="I22" s="158"/>
      <c r="J22" s="158"/>
      <c r="K22" s="158"/>
      <c r="L22" s="159">
        <f>ROUND(L21/$C21,4)</f>
        <v>1</v>
      </c>
    </row>
    <row r="23" spans="1:12" ht="11.25">
      <c r="A23" s="297" t="str">
        <f>'Planilha Sintética'!A64</f>
        <v>7</v>
      </c>
      <c r="B23" s="299" t="str">
        <f>VLOOKUP(A23,'Planilha Sintética'!$A:$J,2,0)</f>
        <v>CABINA</v>
      </c>
      <c r="C23" s="301">
        <f>ROUND(VLOOKUP(A23,'Planilha Sintética'!$A:$J,10,0)*(1+'Planilha Sintética'!$A$93),2)</f>
        <v>168932.08</v>
      </c>
      <c r="D23" s="305">
        <f>ROUND(C23/C$27,5)</f>
        <v>0.18779</v>
      </c>
      <c r="E23" s="156">
        <f aca="true" t="shared" si="6" ref="E23:K23">ROUND($C23*E24,2)</f>
        <v>0</v>
      </c>
      <c r="F23" s="156">
        <f t="shared" si="6"/>
        <v>0</v>
      </c>
      <c r="G23" s="156">
        <f t="shared" si="6"/>
        <v>0</v>
      </c>
      <c r="H23" s="156">
        <f t="shared" si="6"/>
        <v>0</v>
      </c>
      <c r="I23" s="156">
        <f t="shared" si="6"/>
        <v>0</v>
      </c>
      <c r="J23" s="156">
        <f t="shared" si="6"/>
        <v>0</v>
      </c>
      <c r="K23" s="156">
        <f t="shared" si="6"/>
        <v>0</v>
      </c>
      <c r="L23" s="157">
        <f>ROUND($C23-(SUM($E23:K23)),2)</f>
        <v>168932.08</v>
      </c>
    </row>
    <row r="24" spans="1:12" ht="11.25">
      <c r="A24" s="298"/>
      <c r="B24" s="300"/>
      <c r="C24" s="302"/>
      <c r="D24" s="306"/>
      <c r="E24" s="158"/>
      <c r="F24" s="158"/>
      <c r="G24" s="158"/>
      <c r="H24" s="158"/>
      <c r="I24" s="158"/>
      <c r="J24" s="158"/>
      <c r="K24" s="158">
        <v>0</v>
      </c>
      <c r="L24" s="159">
        <f>ROUND(L23/$C23,4)</f>
        <v>1</v>
      </c>
    </row>
    <row r="25" spans="1:12" ht="11.25">
      <c r="A25" s="297" t="str">
        <f>'Planilha Sintética'!A85</f>
        <v>8</v>
      </c>
      <c r="B25" s="299" t="str">
        <f>VLOOKUP(A25,'Planilha Sintética'!$A:$J,2,0)</f>
        <v>SERVIÇOS TÉCNICOS</v>
      </c>
      <c r="C25" s="301">
        <f>ROUND(VLOOKUP(A25,'Planilha Sintética'!$A:$J,10,0)*(1+'Planilha Sintética'!$A$93),2)</f>
        <v>49878.98</v>
      </c>
      <c r="D25" s="303">
        <f>ROUND(C25/C$27,5)</f>
        <v>0.05545</v>
      </c>
      <c r="E25" s="156">
        <f aca="true" t="shared" si="7" ref="E25:K25">ROUND($C25*E26,2)</f>
        <v>0</v>
      </c>
      <c r="F25" s="156">
        <f t="shared" si="7"/>
        <v>0</v>
      </c>
      <c r="G25" s="156">
        <f t="shared" si="7"/>
        <v>0</v>
      </c>
      <c r="H25" s="156">
        <f t="shared" si="7"/>
        <v>0</v>
      </c>
      <c r="I25" s="156">
        <f t="shared" si="7"/>
        <v>0</v>
      </c>
      <c r="J25" s="156">
        <f t="shared" si="7"/>
        <v>0</v>
      </c>
      <c r="K25" s="156">
        <f t="shared" si="7"/>
        <v>0</v>
      </c>
      <c r="L25" s="157">
        <f>ROUND($C25-(SUM($E25:K25)),2)</f>
        <v>49878.98</v>
      </c>
    </row>
    <row r="26" spans="1:12" ht="11.25" customHeight="1">
      <c r="A26" s="298"/>
      <c r="B26" s="300"/>
      <c r="C26" s="302"/>
      <c r="D26" s="304"/>
      <c r="E26" s="158"/>
      <c r="F26" s="158"/>
      <c r="G26" s="158"/>
      <c r="H26" s="158"/>
      <c r="I26" s="158"/>
      <c r="J26" s="158"/>
      <c r="K26" s="158"/>
      <c r="L26" s="159">
        <f>ROUND(L25/$C25,4)</f>
        <v>1</v>
      </c>
    </row>
    <row r="27" spans="1:178" ht="11.25">
      <c r="A27" s="296" t="s">
        <v>215</v>
      </c>
      <c r="B27" s="160" t="s">
        <v>216</v>
      </c>
      <c r="C27" s="161">
        <f>'Planilha Sintética'!H94</f>
        <v>899593.6400000001</v>
      </c>
      <c r="D27" s="162"/>
      <c r="E27" s="162">
        <f>E11+E13+E15+E17+E19+E21+E23+E25</f>
        <v>15453.88</v>
      </c>
      <c r="F27" s="162">
        <f>F11+F13+F15+F17+F19+F21+F23+F25</f>
        <v>0</v>
      </c>
      <c r="G27" s="162">
        <f aca="true" t="shared" si="8" ref="G27:L27">G11+G13+G15+G17+G19+G21+G23+G25</f>
        <v>0</v>
      </c>
      <c r="H27" s="162">
        <f t="shared" si="8"/>
        <v>0</v>
      </c>
      <c r="I27" s="162">
        <f t="shared" si="8"/>
        <v>0</v>
      </c>
      <c r="J27" s="162">
        <f t="shared" si="8"/>
        <v>56371.12</v>
      </c>
      <c r="K27" s="162">
        <f t="shared" si="8"/>
        <v>5539.41</v>
      </c>
      <c r="L27" s="162">
        <f t="shared" si="8"/>
        <v>822229.22</v>
      </c>
      <c r="M27" s="163">
        <v>1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</row>
    <row r="28" spans="1:178" ht="11.25">
      <c r="A28" s="296"/>
      <c r="B28" s="164" t="s">
        <v>123</v>
      </c>
      <c r="C28" s="164"/>
      <c r="D28" s="165">
        <f>ROUND(SUM(D11:D26),4)</f>
        <v>1</v>
      </c>
      <c r="E28" s="166">
        <f aca="true" t="shared" si="9" ref="E28:L28">ROUND(E27/$C27,5)</f>
        <v>0.01718</v>
      </c>
      <c r="F28" s="166">
        <f t="shared" si="9"/>
        <v>0</v>
      </c>
      <c r="G28" s="166">
        <f t="shared" si="9"/>
        <v>0</v>
      </c>
      <c r="H28" s="166">
        <f t="shared" si="9"/>
        <v>0</v>
      </c>
      <c r="I28" s="166">
        <f t="shared" si="9"/>
        <v>0</v>
      </c>
      <c r="J28" s="166">
        <f t="shared" si="9"/>
        <v>0.06266</v>
      </c>
      <c r="K28" s="166">
        <f t="shared" si="9"/>
        <v>0.00616</v>
      </c>
      <c r="L28" s="166">
        <f t="shared" si="9"/>
        <v>0.914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</row>
    <row r="29" spans="1:178" ht="11.25">
      <c r="A29" s="296" t="s">
        <v>217</v>
      </c>
      <c r="B29" s="160" t="s">
        <v>216</v>
      </c>
      <c r="C29" s="160"/>
      <c r="D29" s="167"/>
      <c r="E29" s="167">
        <f>E27</f>
        <v>15453.88</v>
      </c>
      <c r="F29" s="167">
        <f aca="true" t="shared" si="10" ref="F29:L29">F27+E29</f>
        <v>15453.88</v>
      </c>
      <c r="G29" s="167">
        <f t="shared" si="10"/>
        <v>15453.88</v>
      </c>
      <c r="H29" s="167">
        <f t="shared" si="10"/>
        <v>15453.88</v>
      </c>
      <c r="I29" s="167">
        <f t="shared" si="10"/>
        <v>15453.88</v>
      </c>
      <c r="J29" s="167">
        <f t="shared" si="10"/>
        <v>71825</v>
      </c>
      <c r="K29" s="167">
        <f t="shared" si="10"/>
        <v>77364.41</v>
      </c>
      <c r="L29" s="167">
        <f t="shared" si="10"/>
        <v>899593.63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</row>
    <row r="30" spans="1:178" ht="11.25">
      <c r="A30" s="296"/>
      <c r="B30" s="164" t="s">
        <v>123</v>
      </c>
      <c r="C30" s="164"/>
      <c r="D30" s="168"/>
      <c r="E30" s="168">
        <f aca="true" t="shared" si="11" ref="E30:L30">ROUND(E29/$C27,5)</f>
        <v>0.01718</v>
      </c>
      <c r="F30" s="168">
        <f t="shared" si="11"/>
        <v>0.01718</v>
      </c>
      <c r="G30" s="168">
        <f t="shared" si="11"/>
        <v>0.01718</v>
      </c>
      <c r="H30" s="168">
        <f t="shared" si="11"/>
        <v>0.01718</v>
      </c>
      <c r="I30" s="168">
        <f t="shared" si="11"/>
        <v>0.01718</v>
      </c>
      <c r="J30" s="168">
        <f t="shared" si="11"/>
        <v>0.07984</v>
      </c>
      <c r="K30" s="168">
        <f t="shared" si="11"/>
        <v>0.086</v>
      </c>
      <c r="L30" s="168">
        <f t="shared" si="11"/>
        <v>1</v>
      </c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</row>
  </sheetData>
  <sheetProtection/>
  <mergeCells count="40">
    <mergeCell ref="E9:L9"/>
    <mergeCell ref="A1:D1"/>
    <mergeCell ref="A11:A12"/>
    <mergeCell ref="B11:B12"/>
    <mergeCell ref="C11:C12"/>
    <mergeCell ref="D11:D12"/>
    <mergeCell ref="A9:A10"/>
    <mergeCell ref="B9:B10"/>
    <mergeCell ref="C9:C10"/>
    <mergeCell ref="D9:D10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C25:C26"/>
    <mergeCell ref="D25:D26"/>
    <mergeCell ref="A23:A24"/>
    <mergeCell ref="B23:B24"/>
    <mergeCell ref="C23:C24"/>
    <mergeCell ref="D23:D24"/>
    <mergeCell ref="A27:A28"/>
    <mergeCell ref="A29:A30"/>
    <mergeCell ref="A25:A26"/>
    <mergeCell ref="B25:B26"/>
  </mergeCells>
  <conditionalFormatting sqref="E11:L26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1968503937007874"/>
  <pageSetup fitToHeight="0" horizontalDpi="1200" verticalDpi="1200" orientation="landscape" paperSize="9" scale="85" r:id="rId1"/>
  <headerFooter alignWithMargins="0">
    <oddFooter xml:space="preserve">&amp;L&amp;8&amp;Z&amp;F&amp;R&amp;8Página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carlos.melo</dc:creator>
  <cp:keywords/>
  <dc:description/>
  <cp:lastModifiedBy>anacz</cp:lastModifiedBy>
  <cp:lastPrinted>2021-04-08T19:15:28Z</cp:lastPrinted>
  <dcterms:created xsi:type="dcterms:W3CDTF">2011-10-19T21:42:31Z</dcterms:created>
  <dcterms:modified xsi:type="dcterms:W3CDTF">2021-04-13T19:04:59Z</dcterms:modified>
  <cp:category/>
  <cp:version/>
  <cp:contentType/>
  <cp:contentStatus/>
</cp:coreProperties>
</file>