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99" activeTab="0"/>
  </bookViews>
  <sheets>
    <sheet name="Encarregado_44H" sheetId="1" r:id="rId1"/>
    <sheet name="Telefonistas" sheetId="2" r:id="rId2"/>
    <sheet name="Uniformes" sheetId="3" r:id="rId3"/>
    <sheet name="Quadro Resumo" sheetId="4" r:id="rId4"/>
  </sheets>
  <definedNames>
    <definedName name="_xlnm.Print_Area" localSheetId="0">'Encarregado_44H'!$A$1:$F$136</definedName>
    <definedName name="_xlnm.Print_Area" localSheetId="3">'Quadro Resumo'!$B$1:$G$24</definedName>
    <definedName name="_xlnm.Print_Area" localSheetId="1">'Telefonistas'!$A$1:$F$136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<sst xmlns="http://schemas.openxmlformats.org/spreadsheetml/2006/main" count="463" uniqueCount="165">
  <si>
    <t>TRIBUTOS</t>
  </si>
  <si>
    <t>Insumos Diversos</t>
  </si>
  <si>
    <t>Total de Insumos Diversos</t>
  </si>
  <si>
    <t>%</t>
  </si>
  <si>
    <t>TOTAL</t>
  </si>
  <si>
    <t>Data da apresentação das propostas (DD/MM/AAAA)</t>
  </si>
  <si>
    <t>A</t>
  </si>
  <si>
    <t>B</t>
  </si>
  <si>
    <t>C</t>
  </si>
  <si>
    <t>D</t>
  </si>
  <si>
    <t>Data base da categoria (DD/MM/AAAA)</t>
  </si>
  <si>
    <t>E</t>
  </si>
  <si>
    <t>F</t>
  </si>
  <si>
    <t>MÓDULO 1: COMPOSIÇÃO DA REMUNERAÇÃO</t>
  </si>
  <si>
    <t>Composição da Remuneração</t>
  </si>
  <si>
    <t>G</t>
  </si>
  <si>
    <t>Salário Base</t>
  </si>
  <si>
    <t>MÓDULO 2: BENEFÍCIOS MENSAIS E DIÁRIOS</t>
  </si>
  <si>
    <t>Valor (R$)</t>
  </si>
  <si>
    <t>Benefícios Mensais e Diários</t>
  </si>
  <si>
    <t>Transporte</t>
  </si>
  <si>
    <t>Auxílio-Alimentação</t>
  </si>
  <si>
    <t>Outros (especificar)</t>
  </si>
  <si>
    <t>Total de Benefícios Mensais e Diários</t>
  </si>
  <si>
    <t>MÓDULO 3: INSUMOS DIVERSOS</t>
  </si>
  <si>
    <t>Uniformes</t>
  </si>
  <si>
    <t>4.1</t>
  </si>
  <si>
    <t>Encargos Previdenciários e FGTS</t>
  </si>
  <si>
    <t>4.2</t>
  </si>
  <si>
    <t>Subtotal</t>
  </si>
  <si>
    <t>4.3</t>
  </si>
  <si>
    <t>4.4</t>
  </si>
  <si>
    <t>Custos Indiretos, Tributos e Lucro</t>
  </si>
  <si>
    <t>Tributos</t>
  </si>
  <si>
    <t>B.1</t>
  </si>
  <si>
    <t>B.2</t>
  </si>
  <si>
    <t>B.3</t>
  </si>
  <si>
    <t>Módulo 1 – Composição da Remuneração</t>
  </si>
  <si>
    <t>Módulo 2 – Benefícios Mensais e Diários</t>
  </si>
  <si>
    <t>Módulo 4 – Encargos Sociais e Trabalhistas</t>
  </si>
  <si>
    <t>PIS</t>
  </si>
  <si>
    <t>Cofins</t>
  </si>
  <si>
    <t>ISS</t>
  </si>
  <si>
    <t>Módulo 3 – Insumos Diversos (uniformes, materiais, equipamentos e outros)</t>
  </si>
  <si>
    <t>Total da Remuneração por posto</t>
  </si>
  <si>
    <t>Total de Custos Indiretos, Tributos e Lucro</t>
  </si>
  <si>
    <t>MÓDULO 5: CUSTOS INDIRETOS, TRIBUTOS E LUCRO</t>
  </si>
  <si>
    <t>Módulo 5 B – Tributos</t>
  </si>
  <si>
    <t xml:space="preserve">Informar o valor do salário normativo da categoria, relativamente a um empregado.     </t>
  </si>
  <si>
    <t>Informar o valor correspondente a duas passagens por dia trabalhado.</t>
  </si>
  <si>
    <t>Auxílio-alimentação</t>
  </si>
  <si>
    <t>Taxa de Administração</t>
  </si>
  <si>
    <t>Lucro</t>
  </si>
  <si>
    <t>Informar o valor diário do auxílio-alimentação, previsto no acordo coletivo da categoria.</t>
  </si>
  <si>
    <t>Acordo, Conv. ou Sentença Normativa em Dissídio Coletivo (MM/AAAA)</t>
  </si>
  <si>
    <t>CUSTO DO HOMEM-MÊS</t>
  </si>
  <si>
    <t>MÓDULO 4: ENCARGOS SOCIAIS E TRABALHISTAS</t>
  </si>
  <si>
    <t>Submódulo 4.1 - Encargos Previdencários e FGTS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</si>
  <si>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</si>
  <si>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</si>
  <si>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</si>
  <si>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</si>
  <si>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</si>
  <si>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</si>
  <si>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</si>
  <si>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H</t>
  </si>
  <si>
    <t>SEBRAE</t>
  </si>
  <si>
    <t>Submódulo 4.2 - 13º Salário e Adicional de Férias</t>
  </si>
  <si>
    <t>13º Salário e Adicional de Férias</t>
  </si>
  <si>
    <t>13º Salário</t>
  </si>
  <si>
    <t>Adicional de Férias</t>
  </si>
  <si>
    <t>Incidência do Submódulo 4.1 sobre 13º Salário e Adicional de Férias</t>
  </si>
  <si>
    <t>Incidência do Submódulo 4.1 sobre o Afastamento Maternidade</t>
  </si>
  <si>
    <t>Submódulo 4.4 -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</si>
  <si>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</si>
  <si>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</si>
  <si>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</si>
  <si>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</si>
  <si>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Incidência do Submódulo 4.1 sobre Aviso Prévio Trabalhado</t>
  </si>
  <si>
    <t>Submódulo 4.5 - Custo de Reposição do Profissional Ausente</t>
  </si>
  <si>
    <t>Custo de Reposição do Profissional Ausente</t>
  </si>
  <si>
    <t>Ausências Legais</t>
  </si>
  <si>
    <t>Ausência por Acidente de Trabalho</t>
  </si>
  <si>
    <t>Incidência do Submódulo 4.1 sobre o Custo de Reposição</t>
  </si>
  <si>
    <t>Sindicato (...)</t>
  </si>
  <si>
    <t>Diária</t>
  </si>
  <si>
    <t>Frequência</t>
  </si>
  <si>
    <t>BENEFÍCIOS MENSAIS E DIÁRIOS POR EMPREGADO</t>
  </si>
  <si>
    <t>DADOS REFERENTES À LICITAÇÃO</t>
  </si>
  <si>
    <t>COMPOSIÇÃO DA REMUNERAÇÃO</t>
  </si>
  <si>
    <t>PLANILHA DE CUSTOS E FORMAÇÃO DE PREÇOS</t>
  </si>
  <si>
    <t>Salário Base (em R$)</t>
  </si>
  <si>
    <t>INSUMOS DIVERSOS</t>
  </si>
  <si>
    <t>Mão-de-obra vinculada à execução contratual (valor por servente)</t>
  </si>
  <si>
    <t>ISS do local da execução contratual</t>
  </si>
  <si>
    <t>Módulo 5 (A+C) – Custos Indiretos e Lucro</t>
  </si>
  <si>
    <t xml:space="preserve">Férias </t>
  </si>
  <si>
    <t>Afastamento Maternidade</t>
  </si>
  <si>
    <t>Submódulo 4.3 - Afastamento Maternidade</t>
  </si>
  <si>
    <t>Licença Paternidade</t>
  </si>
  <si>
    <t xml:space="preserve">Outros (especificar)  </t>
  </si>
  <si>
    <t>CUSTOS POR EMPREGADO</t>
  </si>
  <si>
    <t>OBSERVAÇÕES</t>
  </si>
  <si>
    <r>
      <t xml:space="preserve">Percentual definido em estudo realizado pela AUDIN/MPU, incidente sobre o somatório dos valores da Remuneração </t>
    </r>
    <r>
      <rPr>
        <b/>
        <sz val="11"/>
        <rFont val="Times New Roman"/>
        <family val="1"/>
      </rPr>
      <t>(MÓDULO 1)</t>
    </r>
    <r>
      <rPr>
        <sz val="11"/>
        <rFont val="Times New Roman"/>
        <family val="1"/>
      </rPr>
      <t xml:space="preserve">, dos Benefícios Mensais e Diários </t>
    </r>
    <r>
      <rPr>
        <b/>
        <sz val="11"/>
        <rFont val="Times New Roman"/>
        <family val="1"/>
      </rPr>
      <t>(MÓDULO 2)</t>
    </r>
    <r>
      <rPr>
        <sz val="11"/>
        <rFont val="Times New Roman"/>
        <family val="1"/>
      </rPr>
      <t xml:space="preserve">, dos Insumos Diversos </t>
    </r>
    <r>
      <rPr>
        <b/>
        <sz val="11"/>
        <rFont val="Times New Roman"/>
        <family val="1"/>
      </rPr>
      <t>(MÓDULO 3)</t>
    </r>
    <r>
      <rPr>
        <sz val="11"/>
        <rFont val="Times New Roman"/>
        <family val="1"/>
      </rPr>
      <t xml:space="preserve"> e dos Encargos Sociais</t>
    </r>
    <r>
      <rPr>
        <b/>
        <sz val="11"/>
        <rFont val="Times New Roman"/>
        <family val="1"/>
      </rPr>
      <t xml:space="preserve"> (MÓDULO 4)</t>
    </r>
    <r>
      <rPr>
        <sz val="11"/>
        <rFont val="Times New Roman"/>
        <family val="1"/>
      </rPr>
      <t>.</t>
    </r>
  </si>
  <si>
    <r>
      <t xml:space="preserve">Percentual definido em estudo realizado pela AUDIN/MPU, incidente sobre o somatório dos valores da Remuneração </t>
    </r>
    <r>
      <rPr>
        <b/>
        <sz val="11"/>
        <rFont val="Times New Roman"/>
        <family val="1"/>
      </rPr>
      <t>(MÓDULO 1)</t>
    </r>
    <r>
      <rPr>
        <sz val="11"/>
        <rFont val="Times New Roman"/>
        <family val="1"/>
      </rPr>
      <t xml:space="preserve">, dos Benefícios Mensais e Diários </t>
    </r>
    <r>
      <rPr>
        <b/>
        <sz val="11"/>
        <rFont val="Times New Roman"/>
        <family val="1"/>
      </rPr>
      <t>(MÓDULO 2)</t>
    </r>
    <r>
      <rPr>
        <sz val="11"/>
        <rFont val="Times New Roman"/>
        <family val="1"/>
      </rPr>
      <t xml:space="preserve">, dos Insumos Diversos </t>
    </r>
    <r>
      <rPr>
        <b/>
        <sz val="11"/>
        <rFont val="Times New Roman"/>
        <family val="1"/>
      </rPr>
      <t>(MÓDULO 3)</t>
    </r>
    <r>
      <rPr>
        <sz val="11"/>
        <rFont val="Times New Roman"/>
        <family val="1"/>
      </rPr>
      <t xml:space="preserve"> e dos Encargos Sociais</t>
    </r>
    <r>
      <rPr>
        <b/>
        <sz val="11"/>
        <rFont val="Times New Roman"/>
        <family val="1"/>
      </rPr>
      <t xml:space="preserve"> (MÓDULO 4) </t>
    </r>
    <r>
      <rPr>
        <sz val="11"/>
        <rFont val="Times New Roman"/>
        <family val="1"/>
      </rPr>
      <t xml:space="preserve">e, ainda, sobre a Taxa de Administração </t>
    </r>
    <r>
      <rPr>
        <b/>
        <sz val="11"/>
        <rFont val="Times New Roman"/>
        <family val="1"/>
      </rPr>
      <t>(MÓDULO 5A)</t>
    </r>
    <r>
      <rPr>
        <sz val="11"/>
        <rFont val="Times New Roman"/>
        <family val="1"/>
      </rPr>
      <t>.</t>
    </r>
  </si>
  <si>
    <t>CUSTOS REFERENTES A ENCARREGADO</t>
  </si>
  <si>
    <t>SUB-MÓDULO</t>
  </si>
  <si>
    <t>DATA:</t>
  </si>
  <si>
    <t>RAMO: MINISTÉRIO PÚBLICO DO DISTRITO FEDERAL E TERRITÓRIOS</t>
  </si>
  <si>
    <t>UNIDADE: SECRETARIA DE ADMINISTRAÇÃO</t>
  </si>
  <si>
    <t xml:space="preserve">Nº do Processo </t>
  </si>
  <si>
    <t xml:space="preserve">Modalidade de Licitação nº </t>
  </si>
  <si>
    <t>Pregão Eletrônico nº</t>
  </si>
  <si>
    <t xml:space="preserve">Local de Execução </t>
  </si>
  <si>
    <t>MPDFT - Sede e Promotorias</t>
  </si>
  <si>
    <t>Multa sobre FGTS e Contribuição Social sobre o Aviso Prévio Trabalhado e sobre o Aviso Prévio Indenizado</t>
  </si>
  <si>
    <t xml:space="preserve">C </t>
  </si>
  <si>
    <t>Salário Referência para Desconto do Vale-Transporte (em R$)</t>
  </si>
  <si>
    <t>Especificar outros adicionais, caso estejam previstos na CCT.</t>
  </si>
  <si>
    <t>5A</t>
  </si>
  <si>
    <t>5B</t>
  </si>
  <si>
    <t>Informar os percentuais correspondentes às alíquotas de retenção previstas nas IN RFB nº 1.234/2012, excluídos o IRPJ e a CSLL.  Quanto ao ISSQN, aplicar a alíquota prevista na legislação municipal onde os serviços serão prestados.</t>
  </si>
  <si>
    <t>5C</t>
  </si>
  <si>
    <t>Uniforme</t>
  </si>
  <si>
    <t>QUADRO RESUMO - CUSTO POR EMPREGADO</t>
  </si>
  <si>
    <t>Serão considerados os dias efetivamente trabalhados.</t>
  </si>
  <si>
    <t>QUADRO RESUMO - VALOR GLOBAL DA CONTRATAÇÃO</t>
  </si>
  <si>
    <t>TIPO DE AUXÍLIO</t>
  </si>
  <si>
    <t>Valor Mensal do Auxílio</t>
  </si>
  <si>
    <t>Assistência Odontológica</t>
  </si>
  <si>
    <t>Quantidade de Funcionários</t>
  </si>
  <si>
    <t>Valor Mensal Por Funcionário (R$)</t>
  </si>
  <si>
    <t>Descrição</t>
  </si>
  <si>
    <t xml:space="preserve">Quantidade Anual </t>
  </si>
  <si>
    <r>
      <t xml:space="preserve">Preço </t>
    </r>
    <r>
      <rPr>
        <b/>
        <sz val="14"/>
        <rFont val="Times New Roman"/>
        <family val="1"/>
      </rPr>
      <t>Unitário</t>
    </r>
  </si>
  <si>
    <t>Custo Anual do Uniforme por Funcionário</t>
  </si>
  <si>
    <t>Custo Mensal do Uniforme por Funcionário</t>
  </si>
  <si>
    <t>R$</t>
  </si>
  <si>
    <t>Total – R$</t>
  </si>
  <si>
    <t>Seguro de Vida / Assistência Funeral</t>
  </si>
  <si>
    <t>Serviço de Atendimento Telefônico</t>
  </si>
  <si>
    <t>VALOR MENSAL</t>
  </si>
  <si>
    <t xml:space="preserve">VALOR GLOBAL DA CONTRATAÇÃO </t>
  </si>
  <si>
    <t xml:space="preserve">VALOR TOTAL - AUXÍLIOS MENSAIS - Pagamento por Ressarcimento </t>
  </si>
  <si>
    <t>Auxílio Saúde - Plano Ambulatorial</t>
  </si>
  <si>
    <t>VALOR MENSAL (Serviço + Auxílios)</t>
  </si>
  <si>
    <t>08191.002664/2019-33</t>
  </si>
  <si>
    <t>9/2019</t>
  </si>
  <si>
    <t>Valor Mensal Por Auxílio (R$)</t>
  </si>
  <si>
    <t xml:space="preserve">Quantidade (Previsão Anual) </t>
  </si>
  <si>
    <t>AUXÍLIOS MENSAIS - Pagamento por Ressarcimento</t>
  </si>
  <si>
    <t>Observar os valores máximos constantes do Anexo III do Edital.</t>
  </si>
  <si>
    <t>CUSTOS REFERENTES A TELEFONISTAS</t>
  </si>
  <si>
    <t xml:space="preserve">UNIFORME </t>
  </si>
  <si>
    <t>RAMO:MINISTÉRIO PÚBLICO DO DISTRITO FEDERAL E TERRITÓRIOS</t>
  </si>
  <si>
    <t>Posto</t>
  </si>
  <si>
    <t>Total - Valor Mensal</t>
  </si>
  <si>
    <t>Encarregado</t>
  </si>
  <si>
    <t>Telefonistas</t>
  </si>
  <si>
    <t>Auxílio Creche</t>
  </si>
  <si>
    <t>Suéter</t>
  </si>
  <si>
    <t>Calça Comprida</t>
  </si>
  <si>
    <t>Camisa/Blusa</t>
  </si>
  <si>
    <t>Sapato/Sapatilha (par)</t>
  </si>
  <si>
    <t>Meia/Meia Fina (par)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</si>
</sst>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_);\(0\)"/>
    <numFmt numFmtId="174" formatCode="0.00000E+00;\ࣸ"/>
    <numFmt numFmtId="175" formatCode="_(* #,##0_);_(* \(#,##0\);_(* \-??_);_(@_)"/>
    <numFmt numFmtId="176" formatCode="_(* #,##0.000000_);_(* \(#,##0.000000\);_(* \-??_);_(@_)"/>
    <numFmt numFmtId="177" formatCode="_(* #,##0.0000000000_);_(* \(#,##0.0000000000\);_(* \-??????????_);_(@_)"/>
    <numFmt numFmtId="178" formatCode="_(* #,##0.0000000_);_(* \(#,##0.0000000\);_(* \-??_);_(@_)"/>
    <numFmt numFmtId="179" formatCode="[$-416]dddd\,\ d&quot; de &quot;mmmm&quot; de &quot;yyyy"/>
    <numFmt numFmtId="180" formatCode="#,##0.00_ ;\-#,##0.00\ "/>
    <numFmt numFmtId="181" formatCode="#,##0.000;\-#,##0.000"/>
    <numFmt numFmtId="182" formatCode="#,##0.0;\-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0"/>
    <numFmt numFmtId="190" formatCode="#,##0.0"/>
    <numFmt numFmtId="191" formatCode="0.00000000"/>
    <numFmt numFmtId="192" formatCode="_(* #,##0.00000000000_);_(* \(#,##0.00000000000\);_(* \-??????????_);_(@_)"/>
    <numFmt numFmtId="193" formatCode="_(* #,##0.000000000_);_(* \(#,##0.000000000\);_(* \-??????????_);_(@_)"/>
    <numFmt numFmtId="194" formatCode="_(* #,##0.00000000_);_(* \(#,##0.00000000\);_(* \-??????????_);_(@_)"/>
    <numFmt numFmtId="195" formatCode="_(* #,##0.0000000_);_(* \(#,##0.0000000\);_(* \-??????????_);_(@_)"/>
    <numFmt numFmtId="196" formatCode="_(* #,##0.000000_);_(* \(#,##0.000000\);_(* \-??????????_);_(@_)"/>
    <numFmt numFmtId="197" formatCode="_(* #,##0.00000_);_(* \(#,##0.00000\);_(* \-??????????_);_(@_)"/>
    <numFmt numFmtId="198" formatCode="_(* #,##0.0000_);_(* \(#,##0.0000\);_(* \-??????????_);_(@_)"/>
    <numFmt numFmtId="199" formatCode="_(* #,##0.000_);_(* \(#,##0.000\);_(* \-??????????_);_(@_)"/>
    <numFmt numFmtId="200" formatCode="_(* #,##0.00_);_(* \(#,##0.00\);_(* \-??????????_);_(@_)"/>
    <numFmt numFmtId="201" formatCode="0.0000000000"/>
    <numFmt numFmtId="202" formatCode="0.000000000"/>
    <numFmt numFmtId="203" formatCode="0.00000000000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  <numFmt numFmtId="208" formatCode="_(* #,##0.000_);_(* \(#,##0.000\);_(* \-??_);_(@_)"/>
    <numFmt numFmtId="209" formatCode="_(* #,##0.0000_);_(* \(#,##0.0000\);_(* \-??_);_(@_)"/>
    <numFmt numFmtId="210" formatCode="_(* #,##0.00000_);_(* \(#,##0.00000\);_(* \-??_);_(@_)"/>
    <numFmt numFmtId="211" formatCode="#,##0.0000;\-#,##0.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sz val="11"/>
      <name val="Arial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70">
    <xf numFmtId="0" fontId="0" fillId="0" borderId="0" xfId="0" applyAlignment="1">
      <alignment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left" vertical="center" wrapText="1"/>
      <protection/>
    </xf>
    <xf numFmtId="39" fontId="19" fillId="24" borderId="0" xfId="0" applyNumberFormat="1" applyFont="1" applyFill="1" applyBorder="1" applyAlignment="1" applyProtection="1">
      <alignment horizontal="right" vertical="center" wrapText="1"/>
      <protection/>
    </xf>
    <xf numFmtId="2" fontId="19" fillId="0" borderId="11" xfId="0" applyNumberFormat="1" applyFont="1" applyBorder="1" applyAlignment="1" applyProtection="1">
      <alignment horizontal="center" vertical="center" wrapText="1"/>
      <protection/>
    </xf>
    <xf numFmtId="0" fontId="18" fillId="25" borderId="0" xfId="0" applyFont="1" applyFill="1" applyAlignment="1" applyProtection="1">
      <alignment/>
      <protection/>
    </xf>
    <xf numFmtId="0" fontId="19" fillId="26" borderId="0" xfId="0" applyFont="1" applyFill="1" applyBorder="1" applyAlignment="1" applyProtection="1">
      <alignment horizontal="left" vertical="center" wrapText="1"/>
      <protection/>
    </xf>
    <xf numFmtId="0" fontId="20" fillId="26" borderId="0" xfId="0" applyFont="1" applyFill="1" applyBorder="1" applyAlignment="1" applyProtection="1">
      <alignment horizontal="left" vertical="center" wrapText="1"/>
      <protection/>
    </xf>
    <xf numFmtId="37" fontId="20" fillId="26" borderId="0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 applyProtection="1">
      <alignment horizontal="center" vertical="center" wrapText="1"/>
      <protection/>
    </xf>
    <xf numFmtId="39" fontId="19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 applyProtection="1">
      <alignment horizontal="center" vertical="center" wrapText="1"/>
      <protection/>
    </xf>
    <xf numFmtId="39" fontId="20" fillId="26" borderId="0" xfId="0" applyNumberFormat="1" applyFont="1" applyFill="1" applyBorder="1" applyAlignment="1" applyProtection="1">
      <alignment horizontal="center" vertical="center" wrapText="1"/>
      <protection/>
    </xf>
    <xf numFmtId="0" fontId="21" fillId="26" borderId="0" xfId="0" applyFont="1" applyFill="1" applyBorder="1" applyAlignment="1" applyProtection="1">
      <alignment horizontal="left" vertical="center"/>
      <protection/>
    </xf>
    <xf numFmtId="0" fontId="22" fillId="26" borderId="0" xfId="0" applyFont="1" applyFill="1" applyBorder="1" applyAlignment="1" applyProtection="1">
      <alignment horizontal="left" vertical="center" wrapText="1"/>
      <protection/>
    </xf>
    <xf numFmtId="0" fontId="19" fillId="26" borderId="0" xfId="0" applyFont="1" applyFill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25" borderId="12" xfId="0" applyFont="1" applyFill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20" fillId="26" borderId="0" xfId="0" applyFont="1" applyFill="1" applyAlignment="1" applyProtection="1">
      <alignment/>
      <protection/>
    </xf>
    <xf numFmtId="0" fontId="19" fillId="26" borderId="0" xfId="0" applyFont="1" applyFill="1" applyAlignment="1" applyProtection="1">
      <alignment horizontal="left"/>
      <protection/>
    </xf>
    <xf numFmtId="39" fontId="20" fillId="26" borderId="0" xfId="0" applyNumberFormat="1" applyFont="1" applyFill="1" applyBorder="1" applyAlignment="1" applyProtection="1">
      <alignment horizontal="right"/>
      <protection/>
    </xf>
    <xf numFmtId="0" fontId="19" fillId="26" borderId="0" xfId="0" applyFont="1" applyFill="1" applyBorder="1" applyAlignment="1" applyProtection="1">
      <alignment horizontal="center"/>
      <protection/>
    </xf>
    <xf numFmtId="0" fontId="20" fillId="26" borderId="0" xfId="0" applyFont="1" applyFill="1" applyBorder="1" applyAlignment="1" applyProtection="1">
      <alignment/>
      <protection/>
    </xf>
    <xf numFmtId="0" fontId="20" fillId="26" borderId="0" xfId="0" applyFont="1" applyFill="1" applyBorder="1" applyAlignment="1" applyProtection="1">
      <alignment horizontal="center"/>
      <protection/>
    </xf>
    <xf numFmtId="0" fontId="19" fillId="25" borderId="0" xfId="0" applyFont="1" applyFill="1" applyBorder="1" applyAlignment="1" applyProtection="1">
      <alignment vertical="center"/>
      <protection/>
    </xf>
    <xf numFmtId="0" fontId="20" fillId="25" borderId="0" xfId="0" applyFont="1" applyFill="1" applyAlignment="1" applyProtection="1">
      <alignment/>
      <protection/>
    </xf>
    <xf numFmtId="2" fontId="19" fillId="0" borderId="11" xfId="0" applyNumberFormat="1" applyFont="1" applyFill="1" applyBorder="1" applyAlignment="1" applyProtection="1">
      <alignment horizontal="center" vertical="center"/>
      <protection/>
    </xf>
    <xf numFmtId="2" fontId="20" fillId="0" borderId="14" xfId="0" applyNumberFormat="1" applyFont="1" applyFill="1" applyBorder="1" applyAlignment="1" applyProtection="1">
      <alignment horizontal="center" vertical="center"/>
      <protection/>
    </xf>
    <xf numFmtId="0" fontId="22" fillId="26" borderId="0" xfId="0" applyFont="1" applyFill="1" applyAlignment="1" applyProtection="1">
      <alignment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27" borderId="11" xfId="0" applyFont="1" applyFill="1" applyBorder="1" applyAlignment="1" applyProtection="1">
      <alignment horizontal="center" vertical="center" wrapText="1"/>
      <protection/>
    </xf>
    <xf numFmtId="2" fontId="19" fillId="28" borderId="11" xfId="0" applyNumberFormat="1" applyFont="1" applyFill="1" applyBorder="1" applyAlignment="1" applyProtection="1">
      <alignment horizontal="center" vertical="center"/>
      <protection/>
    </xf>
    <xf numFmtId="2" fontId="19" fillId="28" borderId="11" xfId="0" applyNumberFormat="1" applyFont="1" applyFill="1" applyBorder="1" applyAlignment="1" applyProtection="1">
      <alignment horizontal="center" vertical="center" wrapText="1"/>
      <protection/>
    </xf>
    <xf numFmtId="39" fontId="19" fillId="28" borderId="11" xfId="0" applyNumberFormat="1" applyFont="1" applyFill="1" applyBorder="1" applyAlignment="1" applyProtection="1">
      <alignment horizontal="center" vertical="center" wrapText="1"/>
      <protection/>
    </xf>
    <xf numFmtId="0" fontId="21" fillId="26" borderId="0" xfId="0" applyFont="1" applyFill="1" applyAlignment="1" applyProtection="1">
      <alignment/>
      <protection/>
    </xf>
    <xf numFmtId="2" fontId="19" fillId="28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2" fontId="19" fillId="28" borderId="16" xfId="0" applyNumberFormat="1" applyFont="1" applyFill="1" applyBorder="1" applyAlignment="1" applyProtection="1">
      <alignment horizontal="center" vertical="center"/>
      <protection/>
    </xf>
    <xf numFmtId="2" fontId="20" fillId="0" borderId="16" xfId="0" applyNumberFormat="1" applyFont="1" applyFill="1" applyBorder="1" applyAlignment="1" applyProtection="1">
      <alignment horizontal="center" vertical="center"/>
      <protection/>
    </xf>
    <xf numFmtId="0" fontId="19" fillId="29" borderId="13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19" fillId="25" borderId="0" xfId="0" applyFont="1" applyFill="1" applyBorder="1" applyAlignment="1" applyProtection="1">
      <alignment horizontal="justify" vertical="center" wrapText="1"/>
      <protection/>
    </xf>
    <xf numFmtId="0" fontId="19" fillId="27" borderId="13" xfId="0" applyFont="1" applyFill="1" applyBorder="1" applyAlignment="1" applyProtection="1">
      <alignment horizontal="center" vertical="center" wrapText="1"/>
      <protection/>
    </xf>
    <xf numFmtId="0" fontId="19" fillId="27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/>
      <protection/>
    </xf>
    <xf numFmtId="39" fontId="20" fillId="0" borderId="16" xfId="0" applyNumberFormat="1" applyFont="1" applyBorder="1" applyAlignment="1" applyProtection="1">
      <alignment horizontal="right"/>
      <protection locked="0"/>
    </xf>
    <xf numFmtId="0" fontId="19" fillId="0" borderId="20" xfId="0" applyFont="1" applyBorder="1" applyAlignment="1" applyProtection="1">
      <alignment horizontal="center"/>
      <protection/>
    </xf>
    <xf numFmtId="0" fontId="19" fillId="28" borderId="13" xfId="0" applyFont="1" applyFill="1" applyBorder="1" applyAlignment="1" applyProtection="1">
      <alignment horizontal="center" vertical="center"/>
      <protection/>
    </xf>
    <xf numFmtId="39" fontId="19" fillId="30" borderId="16" xfId="0" applyNumberFormat="1" applyFont="1" applyFill="1" applyBorder="1" applyAlignment="1" applyProtection="1">
      <alignment horizontal="right" vertical="center" wrapText="1"/>
      <protection/>
    </xf>
    <xf numFmtId="39" fontId="20" fillId="0" borderId="19" xfId="0" applyNumberFormat="1" applyFont="1" applyBorder="1" applyAlignment="1" applyProtection="1">
      <alignment horizontal="right" vertical="center" wrapText="1"/>
      <protection/>
    </xf>
    <xf numFmtId="39" fontId="20" fillId="0" borderId="17" xfId="0" applyNumberFormat="1" applyFont="1" applyBorder="1" applyAlignment="1" applyProtection="1">
      <alignment horizontal="right" vertical="center" wrapText="1"/>
      <protection/>
    </xf>
    <xf numFmtId="0" fontId="19" fillId="28" borderId="12" xfId="0" applyFont="1" applyFill="1" applyBorder="1" applyAlignment="1" applyProtection="1">
      <alignment horizontal="center" vertical="center"/>
      <protection/>
    </xf>
    <xf numFmtId="39" fontId="20" fillId="0" borderId="15" xfId="0" applyNumberFormat="1" applyFont="1" applyBorder="1" applyAlignment="1" applyProtection="1">
      <alignment horizontal="right" vertical="center" wrapText="1"/>
      <protection/>
    </xf>
    <xf numFmtId="39" fontId="19" fillId="30" borderId="11" xfId="0" applyNumberFormat="1" applyFont="1" applyFill="1" applyBorder="1" applyAlignment="1" applyProtection="1">
      <alignment horizontal="right" vertical="center" wrapText="1"/>
      <protection/>
    </xf>
    <xf numFmtId="0" fontId="19" fillId="28" borderId="11" xfId="0" applyFont="1" applyFill="1" applyBorder="1" applyAlignment="1" applyProtection="1">
      <alignment horizontal="center" vertical="center"/>
      <protection/>
    </xf>
    <xf numFmtId="39" fontId="20" fillId="0" borderId="21" xfId="0" applyNumberFormat="1" applyFont="1" applyBorder="1" applyAlignment="1" applyProtection="1">
      <alignment horizontal="right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2" fontId="19" fillId="28" borderId="11" xfId="0" applyNumberFormat="1" applyFont="1" applyFill="1" applyBorder="1" applyAlignment="1" applyProtection="1">
      <alignment horizontal="right" vertical="center"/>
      <protection/>
    </xf>
    <xf numFmtId="39" fontId="20" fillId="0" borderId="16" xfId="0" applyNumberFormat="1" applyFont="1" applyBorder="1" applyAlignment="1" applyProtection="1">
      <alignment horizontal="right" vertical="center" wrapText="1"/>
      <protection/>
    </xf>
    <xf numFmtId="39" fontId="19" fillId="0" borderId="11" xfId="0" applyNumberFormat="1" applyFont="1" applyFill="1" applyBorder="1" applyAlignment="1" applyProtection="1">
      <alignment horizontal="right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39" fontId="20" fillId="0" borderId="14" xfId="0" applyNumberFormat="1" applyFont="1" applyBorder="1" applyAlignment="1" applyProtection="1">
      <alignment horizontal="right" vertical="center" wrapText="1"/>
      <protection/>
    </xf>
    <xf numFmtId="2" fontId="19" fillId="28" borderId="22" xfId="0" applyNumberFormat="1" applyFont="1" applyFill="1" applyBorder="1" applyAlignment="1" applyProtection="1">
      <alignment horizontal="right" vertical="center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2" fontId="19" fillId="28" borderId="16" xfId="0" applyNumberFormat="1" applyFont="1" applyFill="1" applyBorder="1" applyAlignment="1" applyProtection="1">
      <alignment horizontal="right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 applyProtection="1">
      <alignment horizontal="right" vertical="center" wrapText="1"/>
      <protection/>
    </xf>
    <xf numFmtId="2" fontId="19" fillId="28" borderId="11" xfId="0" applyNumberFormat="1" applyFont="1" applyFill="1" applyBorder="1" applyAlignment="1" applyProtection="1">
      <alignment horizontal="right" vertical="center" wrapText="1"/>
      <protection/>
    </xf>
    <xf numFmtId="0" fontId="19" fillId="31" borderId="11" xfId="0" applyFont="1" applyFill="1" applyBorder="1" applyAlignment="1" applyProtection="1">
      <alignment horizontal="center" vertical="center"/>
      <protection/>
    </xf>
    <xf numFmtId="39" fontId="20" fillId="31" borderId="11" xfId="0" applyNumberFormat="1" applyFont="1" applyFill="1" applyBorder="1" applyAlignment="1" applyProtection="1">
      <alignment horizontal="right" vertical="center" wrapText="1"/>
      <protection/>
    </xf>
    <xf numFmtId="0" fontId="19" fillId="31" borderId="13" xfId="0" applyFont="1" applyFill="1" applyBorder="1" applyAlignment="1" applyProtection="1">
      <alignment horizontal="center" vertical="center" wrapText="1"/>
      <protection/>
    </xf>
    <xf numFmtId="39" fontId="20" fillId="31" borderId="13" xfId="0" applyNumberFormat="1" applyFont="1" applyFill="1" applyBorder="1" applyAlignment="1" applyProtection="1">
      <alignment horizontal="right" vertical="center" wrapText="1"/>
      <protection/>
    </xf>
    <xf numFmtId="0" fontId="19" fillId="32" borderId="20" xfId="0" applyFont="1" applyFill="1" applyBorder="1" applyAlignment="1" applyProtection="1">
      <alignment horizontal="center" vertical="center" wrapText="1"/>
      <protection/>
    </xf>
    <xf numFmtId="39" fontId="20" fillId="32" borderId="16" xfId="0" applyNumberFormat="1" applyFont="1" applyFill="1" applyBorder="1" applyAlignment="1" applyProtection="1">
      <alignment horizontal="right" vertical="center" wrapText="1"/>
      <protection/>
    </xf>
    <xf numFmtId="39" fontId="19" fillId="28" borderId="11" xfId="0" applyNumberFormat="1" applyFont="1" applyFill="1" applyBorder="1" applyAlignment="1" applyProtection="1">
      <alignment horizontal="right" vertical="center" wrapText="1"/>
      <protection/>
    </xf>
    <xf numFmtId="39" fontId="19" fillId="0" borderId="25" xfId="0" applyNumberFormat="1" applyFont="1" applyBorder="1" applyAlignment="1" applyProtection="1">
      <alignment horizontal="right" vertical="center" wrapText="1"/>
      <protection/>
    </xf>
    <xf numFmtId="39" fontId="19" fillId="28" borderId="22" xfId="0" applyNumberFormat="1" applyFont="1" applyFill="1" applyBorder="1" applyAlignment="1" applyProtection="1">
      <alignment horizontal="right" vertical="center" wrapText="1"/>
      <protection/>
    </xf>
    <xf numFmtId="14" fontId="20" fillId="33" borderId="11" xfId="0" applyNumberFormat="1" applyFont="1" applyFill="1" applyBorder="1" applyAlignment="1" applyProtection="1">
      <alignment horizontal="center"/>
      <protection locked="0"/>
    </xf>
    <xf numFmtId="49" fontId="20" fillId="33" borderId="11" xfId="0" applyNumberFormat="1" applyFont="1" applyFill="1" applyBorder="1" applyAlignment="1" applyProtection="1">
      <alignment horizontal="center"/>
      <protection locked="0"/>
    </xf>
    <xf numFmtId="14" fontId="20" fillId="34" borderId="16" xfId="0" applyNumberFormat="1" applyFont="1" applyFill="1" applyBorder="1" applyAlignment="1" applyProtection="1">
      <alignment horizontal="center"/>
      <protection locked="0"/>
    </xf>
    <xf numFmtId="2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20" fillId="25" borderId="26" xfId="0" applyFont="1" applyFill="1" applyBorder="1" applyAlignment="1" applyProtection="1">
      <alignment horizontal="left" vertical="center" wrapText="1"/>
      <protection/>
    </xf>
    <xf numFmtId="0" fontId="20" fillId="25" borderId="27" xfId="0" applyFont="1" applyFill="1" applyBorder="1" applyAlignment="1" applyProtection="1">
      <alignment horizontal="left" vertical="center" wrapText="1"/>
      <protection/>
    </xf>
    <xf numFmtId="0" fontId="20" fillId="25" borderId="28" xfId="0" applyFont="1" applyFill="1" applyBorder="1" applyAlignment="1" applyProtection="1">
      <alignment horizontal="left" vertical="center" wrapText="1"/>
      <protection/>
    </xf>
    <xf numFmtId="0" fontId="21" fillId="25" borderId="0" xfId="0" applyFont="1" applyFill="1" applyAlignment="1" applyProtection="1">
      <alignment/>
      <protection/>
    </xf>
    <xf numFmtId="0" fontId="22" fillId="25" borderId="0" xfId="0" applyFont="1" applyFill="1" applyAlignment="1" applyProtection="1">
      <alignment/>
      <protection/>
    </xf>
    <xf numFmtId="4" fontId="2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5" xfId="0" applyFont="1" applyBorder="1" applyAlignment="1" applyProtection="1">
      <alignment horizontal="center" vertical="center"/>
      <protection/>
    </xf>
    <xf numFmtId="39" fontId="18" fillId="25" borderId="0" xfId="0" applyNumberFormat="1" applyFont="1" applyFill="1" applyAlignment="1" applyProtection="1">
      <alignment/>
      <protection/>
    </xf>
    <xf numFmtId="39" fontId="18" fillId="26" borderId="0" xfId="0" applyNumberFormat="1" applyFont="1" applyFill="1" applyAlignment="1" applyProtection="1">
      <alignment/>
      <protection/>
    </xf>
    <xf numFmtId="37" fontId="20" fillId="0" borderId="11" xfId="0" applyNumberFormat="1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26" borderId="0" xfId="0" applyFont="1" applyFill="1" applyAlignment="1" applyProtection="1">
      <alignment/>
      <protection/>
    </xf>
    <xf numFmtId="2" fontId="20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 applyProtection="1">
      <alignment horizontal="center" vertical="center" wrapText="1"/>
      <protection/>
    </xf>
    <xf numFmtId="2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39" fontId="23" fillId="26" borderId="0" xfId="0" applyNumberFormat="1" applyFont="1" applyFill="1" applyAlignment="1" applyProtection="1">
      <alignment/>
      <protection/>
    </xf>
    <xf numFmtId="2" fontId="18" fillId="25" borderId="0" xfId="0" applyNumberFormat="1" applyFont="1" applyFill="1" applyAlignment="1" applyProtection="1">
      <alignment/>
      <protection/>
    </xf>
    <xf numFmtId="0" fontId="18" fillId="25" borderId="0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 horizontal="center"/>
      <protection/>
    </xf>
    <xf numFmtId="39" fontId="20" fillId="0" borderId="15" xfId="0" applyNumberFormat="1" applyFont="1" applyBorder="1" applyAlignment="1" applyProtection="1">
      <alignment horizontal="right"/>
      <protection locked="0"/>
    </xf>
    <xf numFmtId="0" fontId="19" fillId="0" borderId="15" xfId="0" applyFont="1" applyBorder="1" applyAlignment="1" applyProtection="1">
      <alignment horizontal="center"/>
      <protection/>
    </xf>
    <xf numFmtId="4" fontId="20" fillId="0" borderId="15" xfId="0" applyNumberFormat="1" applyFont="1" applyBorder="1" applyAlignment="1" applyProtection="1">
      <alignment horizontal="right" vertical="center" wrapText="1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/>
      <protection/>
    </xf>
    <xf numFmtId="2" fontId="20" fillId="0" borderId="15" xfId="0" applyNumberFormat="1" applyFont="1" applyFill="1" applyBorder="1" applyAlignment="1" applyProtection="1">
      <alignment horizontal="center" vertical="center" wrapText="1"/>
      <protection/>
    </xf>
    <xf numFmtId="39" fontId="20" fillId="0" borderId="10" xfId="0" applyNumberFormat="1" applyFont="1" applyBorder="1" applyAlignment="1" applyProtection="1">
      <alignment horizontal="right" vertical="center" wrapText="1"/>
      <protection/>
    </xf>
    <xf numFmtId="39" fontId="20" fillId="0" borderId="15" xfId="0" applyNumberFormat="1" applyFont="1" applyFill="1" applyBorder="1" applyAlignment="1" applyProtection="1">
      <alignment horizontal="right" vertical="center" wrapText="1"/>
      <protection/>
    </xf>
    <xf numFmtId="39" fontId="2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Fill="1" applyAlignment="1" applyProtection="1">
      <alignment/>
      <protection/>
    </xf>
    <xf numFmtId="3" fontId="0" fillId="26" borderId="0" xfId="0" applyNumberFormat="1" applyFill="1" applyAlignment="1" applyProtection="1">
      <alignment/>
      <protection/>
    </xf>
    <xf numFmtId="43" fontId="0" fillId="26" borderId="0" xfId="0" applyNumberFormat="1" applyFill="1" applyAlignment="1" applyProtection="1">
      <alignment/>
      <protection/>
    </xf>
    <xf numFmtId="170" fontId="0" fillId="0" borderId="10" xfId="45" applyFill="1" applyBorder="1" applyAlignment="1" applyProtection="1">
      <alignment horizontal="center" vertical="center" wrapText="1"/>
      <protection locked="0"/>
    </xf>
    <xf numFmtId="170" fontId="0" fillId="26" borderId="0" xfId="0" applyNumberFormat="1" applyFill="1" applyAlignment="1" applyProtection="1">
      <alignment/>
      <protection/>
    </xf>
    <xf numFmtId="39" fontId="20" fillId="0" borderId="16" xfId="0" applyNumberFormat="1" applyFont="1" applyFill="1" applyBorder="1" applyAlignment="1" applyProtection="1">
      <alignment horizontal="right" vertical="center" wrapText="1"/>
      <protection/>
    </xf>
    <xf numFmtId="2" fontId="20" fillId="0" borderId="25" xfId="0" applyNumberFormat="1" applyFont="1" applyFill="1" applyBorder="1" applyAlignment="1" applyProtection="1">
      <alignment horizontal="center" vertical="center" wrapText="1"/>
      <protection/>
    </xf>
    <xf numFmtId="39" fontId="20" fillId="0" borderId="25" xfId="0" applyNumberFormat="1" applyFont="1" applyFill="1" applyBorder="1" applyAlignment="1" applyProtection="1">
      <alignment horizontal="right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2" fontId="20" fillId="0" borderId="17" xfId="0" applyNumberFormat="1" applyFont="1" applyFill="1" applyBorder="1" applyAlignment="1" applyProtection="1">
      <alignment horizontal="center" vertical="center" wrapText="1"/>
      <protection/>
    </xf>
    <xf numFmtId="39" fontId="20" fillId="26" borderId="29" xfId="0" applyNumberFormat="1" applyFont="1" applyFill="1" applyBorder="1" applyAlignment="1" applyProtection="1">
      <alignment horizontal="right" vertical="center" wrapText="1"/>
      <protection/>
    </xf>
    <xf numFmtId="4" fontId="0" fillId="26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20" fillId="0" borderId="25" xfId="0" applyNumberFormat="1" applyFont="1" applyFill="1" applyBorder="1" applyAlignment="1" applyProtection="1">
      <alignment horizontal="right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19" fillId="29" borderId="19" xfId="0" applyFont="1" applyFill="1" applyBorder="1" applyAlignment="1" applyProtection="1">
      <alignment horizontal="center" vertical="center"/>
      <protection/>
    </xf>
    <xf numFmtId="39" fontId="20" fillId="0" borderId="0" xfId="0" applyNumberFormat="1" applyFont="1" applyBorder="1" applyAlignment="1" applyProtection="1">
      <alignment horizontal="right"/>
      <protection/>
    </xf>
    <xf numFmtId="39" fontId="18" fillId="26" borderId="0" xfId="0" applyNumberFormat="1" applyFont="1" applyFill="1" applyBorder="1" applyAlignment="1" applyProtection="1">
      <alignment/>
      <protection/>
    </xf>
    <xf numFmtId="39" fontId="20" fillId="0" borderId="11" xfId="0" applyNumberFormat="1" applyFont="1" applyBorder="1" applyAlignment="1" applyProtection="1">
      <alignment horizontal="right" vertical="center" wrapText="1"/>
      <protection/>
    </xf>
    <xf numFmtId="0" fontId="0" fillId="25" borderId="0" xfId="0" applyFill="1" applyAlignment="1" applyProtection="1">
      <alignment/>
      <protection/>
    </xf>
    <xf numFmtId="2" fontId="23" fillId="26" borderId="0" xfId="0" applyNumberFormat="1" applyFont="1" applyFill="1" applyAlignment="1" applyProtection="1">
      <alignment/>
      <protection/>
    </xf>
    <xf numFmtId="10" fontId="18" fillId="25" borderId="0" xfId="0" applyNumberFormat="1" applyFont="1" applyFill="1" applyAlignment="1" applyProtection="1">
      <alignment/>
      <protection/>
    </xf>
    <xf numFmtId="39" fontId="22" fillId="25" borderId="0" xfId="0" applyNumberFormat="1" applyFont="1" applyFill="1" applyAlignment="1" applyProtection="1">
      <alignment/>
      <protection/>
    </xf>
    <xf numFmtId="0" fontId="23" fillId="25" borderId="0" xfId="0" applyFont="1" applyFill="1" applyAlignment="1" applyProtection="1">
      <alignment/>
      <protection/>
    </xf>
    <xf numFmtId="2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0" applyNumberFormat="1" applyFont="1" applyBorder="1" applyAlignment="1" applyProtection="1">
      <alignment horizontal="center" vertical="center" wrapText="1"/>
      <protection locked="0"/>
    </xf>
    <xf numFmtId="39" fontId="20" fillId="31" borderId="11" xfId="0" applyNumberFormat="1" applyFont="1" applyFill="1" applyBorder="1" applyAlignment="1" applyProtection="1">
      <alignment horizontal="center" vertical="center" wrapText="1"/>
      <protection locked="0"/>
    </xf>
    <xf numFmtId="39" fontId="20" fillId="0" borderId="30" xfId="0" applyNumberFormat="1" applyFont="1" applyBorder="1" applyAlignment="1" applyProtection="1">
      <alignment horizontal="center" vertical="center" wrapText="1"/>
      <protection locked="0"/>
    </xf>
    <xf numFmtId="39" fontId="20" fillId="0" borderId="26" xfId="0" applyNumberFormat="1" applyFont="1" applyBorder="1" applyAlignment="1" applyProtection="1">
      <alignment horizontal="center" vertical="center" wrapText="1"/>
      <protection locked="0"/>
    </xf>
    <xf numFmtId="39" fontId="20" fillId="0" borderId="18" xfId="0" applyNumberFormat="1" applyFont="1" applyBorder="1" applyAlignment="1" applyProtection="1">
      <alignment horizontal="center" vertical="center" wrapText="1"/>
      <protection locked="0"/>
    </xf>
    <xf numFmtId="39" fontId="20" fillId="32" borderId="16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25" xfId="45" applyBorder="1" applyAlignment="1" applyProtection="1">
      <alignment horizontal="center" vertical="top" wrapText="1"/>
      <protection locked="0"/>
    </xf>
    <xf numFmtId="0" fontId="19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26" borderId="23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17" xfId="0" applyFill="1" applyBorder="1" applyAlignment="1" applyProtection="1">
      <alignment/>
      <protection/>
    </xf>
    <xf numFmtId="3" fontId="0" fillId="26" borderId="0" xfId="0" applyNumberFormat="1" applyFill="1" applyBorder="1" applyAlignment="1" applyProtection="1">
      <alignment/>
      <protection/>
    </xf>
    <xf numFmtId="0" fontId="18" fillId="25" borderId="24" xfId="0" applyFont="1" applyFill="1" applyBorder="1" applyAlignment="1" applyProtection="1">
      <alignment/>
      <protection/>
    </xf>
    <xf numFmtId="0" fontId="18" fillId="25" borderId="31" xfId="0" applyFont="1" applyFill="1" applyBorder="1" applyAlignment="1" applyProtection="1">
      <alignment/>
      <protection/>
    </xf>
    <xf numFmtId="0" fontId="20" fillId="26" borderId="19" xfId="0" applyFont="1" applyFill="1" applyBorder="1" applyAlignment="1" applyProtection="1">
      <alignment/>
      <protection/>
    </xf>
    <xf numFmtId="0" fontId="21" fillId="25" borderId="23" xfId="0" applyFont="1" applyFill="1" applyBorder="1" applyAlignment="1" applyProtection="1">
      <alignment/>
      <protection/>
    </xf>
    <xf numFmtId="0" fontId="22" fillId="25" borderId="0" xfId="0" applyFont="1" applyFill="1" applyBorder="1" applyAlignment="1" applyProtection="1">
      <alignment/>
      <protection/>
    </xf>
    <xf numFmtId="0" fontId="20" fillId="26" borderId="17" xfId="0" applyFont="1" applyFill="1" applyBorder="1" applyAlignment="1" applyProtection="1">
      <alignment/>
      <protection/>
    </xf>
    <xf numFmtId="0" fontId="21" fillId="25" borderId="0" xfId="0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 horizontal="center"/>
      <protection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20" fillId="0" borderId="11" xfId="0" applyNumberFormat="1" applyFont="1" applyFill="1" applyBorder="1" applyAlignment="1" applyProtection="1">
      <alignment horizontal="center" vertical="center" wrapText="1"/>
      <protection/>
    </xf>
    <xf numFmtId="170" fontId="0" fillId="0" borderId="11" xfId="45" applyFill="1" applyBorder="1" applyAlignment="1" applyProtection="1">
      <alignment horizontal="center" vertical="center" wrapText="1"/>
      <protection locked="0"/>
    </xf>
    <xf numFmtId="2" fontId="20" fillId="0" borderId="26" xfId="0" applyNumberFormat="1" applyFont="1" applyFill="1" applyBorder="1" applyAlignment="1" applyProtection="1">
      <alignment horizontal="center" vertical="center" wrapText="1"/>
      <protection/>
    </xf>
    <xf numFmtId="39" fontId="20" fillId="0" borderId="29" xfId="0" applyNumberFormat="1" applyFont="1" applyBorder="1" applyAlignment="1" applyProtection="1">
      <alignment horizontal="right" vertical="center" wrapText="1"/>
      <protection/>
    </xf>
    <xf numFmtId="0" fontId="19" fillId="35" borderId="24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/>
      <protection/>
    </xf>
    <xf numFmtId="170" fontId="30" fillId="0" borderId="29" xfId="45" applyFont="1" applyFill="1" applyBorder="1" applyAlignment="1" applyProtection="1">
      <alignment horizontal="center"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19" fillId="35" borderId="13" xfId="0" applyFont="1" applyFill="1" applyBorder="1" applyAlignment="1" applyProtection="1">
      <alignment horizontal="center" vertical="center" wrapText="1"/>
      <protection/>
    </xf>
    <xf numFmtId="0" fontId="19" fillId="35" borderId="17" xfId="0" applyFont="1" applyFill="1" applyBorder="1" applyAlignment="1" applyProtection="1">
      <alignment horizontal="center" vertical="center" wrapText="1"/>
      <protection/>
    </xf>
    <xf numFmtId="0" fontId="19" fillId="35" borderId="17" xfId="0" applyFont="1" applyFill="1" applyBorder="1" applyAlignment="1" applyProtection="1">
      <alignment horizontal="center" vertical="top" wrapText="1"/>
      <protection/>
    </xf>
    <xf numFmtId="0" fontId="19" fillId="35" borderId="16" xfId="0" applyFont="1" applyFill="1" applyBorder="1" applyAlignment="1" applyProtection="1">
      <alignment horizontal="center" vertical="center"/>
      <protection/>
    </xf>
    <xf numFmtId="0" fontId="19" fillId="35" borderId="16" xfId="0" applyFont="1" applyFill="1" applyBorder="1" applyAlignment="1" applyProtection="1">
      <alignment horizontal="center" vertical="center" wrapText="1"/>
      <protection/>
    </xf>
    <xf numFmtId="0" fontId="19" fillId="35" borderId="25" xfId="0" applyFont="1" applyFill="1" applyBorder="1" applyAlignment="1" applyProtection="1">
      <alignment horizontal="center" wrapText="1"/>
      <protection/>
    </xf>
    <xf numFmtId="0" fontId="19" fillId="35" borderId="25" xfId="0" applyFont="1" applyFill="1" applyBorder="1" applyAlignment="1" applyProtection="1">
      <alignment horizontal="center" vertical="top" wrapText="1"/>
      <protection/>
    </xf>
    <xf numFmtId="0" fontId="19" fillId="35" borderId="25" xfId="0" applyFont="1" applyFill="1" applyBorder="1" applyAlignment="1" applyProtection="1">
      <alignment horizontal="center" vertical="top"/>
      <protection/>
    </xf>
    <xf numFmtId="0" fontId="27" fillId="0" borderId="32" xfId="0" applyFont="1" applyBorder="1" applyAlignment="1" applyProtection="1">
      <alignment horizontal="left"/>
      <protection/>
    </xf>
    <xf numFmtId="0" fontId="27" fillId="0" borderId="25" xfId="0" applyFont="1" applyBorder="1" applyAlignment="1" applyProtection="1">
      <alignment horizontal="center" wrapText="1"/>
      <protection/>
    </xf>
    <xf numFmtId="170" fontId="0" fillId="0" borderId="25" xfId="45" applyBorder="1" applyAlignment="1" applyProtection="1">
      <alignment horizontal="center" vertical="top" wrapText="1"/>
      <protection/>
    </xf>
    <xf numFmtId="0" fontId="28" fillId="0" borderId="12" xfId="0" applyFont="1" applyBorder="1" applyAlignment="1" applyProtection="1">
      <alignment vertical="top" wrapText="1"/>
      <protection/>
    </xf>
    <xf numFmtId="0" fontId="28" fillId="0" borderId="33" xfId="0" applyFont="1" applyBorder="1" applyAlignment="1" applyProtection="1">
      <alignment vertical="top" wrapText="1"/>
      <protection/>
    </xf>
    <xf numFmtId="0" fontId="28" fillId="0" borderId="22" xfId="0" applyFont="1" applyBorder="1" applyAlignment="1" applyProtection="1">
      <alignment vertical="top" wrapText="1"/>
      <protection/>
    </xf>
    <xf numFmtId="170" fontId="24" fillId="0" borderId="25" xfId="45" applyFont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/>
      <protection locked="0"/>
    </xf>
    <xf numFmtId="39" fontId="20" fillId="31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justify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33" xfId="0" applyFon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left" vertical="center" wrapText="1"/>
      <protection/>
    </xf>
    <xf numFmtId="0" fontId="20" fillId="0" borderId="28" xfId="0" applyFont="1" applyFill="1" applyBorder="1" applyAlignment="1" applyProtection="1">
      <alignment horizontal="left" vertical="center" wrapText="1"/>
      <protection/>
    </xf>
    <xf numFmtId="0" fontId="21" fillId="25" borderId="18" xfId="0" applyFont="1" applyFill="1" applyBorder="1" applyAlignment="1" applyProtection="1">
      <alignment horizontal="center"/>
      <protection/>
    </xf>
    <xf numFmtId="0" fontId="20" fillId="25" borderId="26" xfId="0" applyFont="1" applyFill="1" applyBorder="1" applyAlignment="1" applyProtection="1">
      <alignment horizontal="justify" vertical="center" wrapText="1"/>
      <protection/>
    </xf>
    <xf numFmtId="0" fontId="20" fillId="25" borderId="27" xfId="0" applyFont="1" applyFill="1" applyBorder="1" applyAlignment="1" applyProtection="1">
      <alignment horizontal="justify" vertical="center" wrapText="1"/>
      <protection/>
    </xf>
    <xf numFmtId="0" fontId="20" fillId="25" borderId="28" xfId="0" applyFont="1" applyFill="1" applyBorder="1" applyAlignment="1" applyProtection="1">
      <alignment horizontal="justify" vertical="center" wrapText="1"/>
      <protection/>
    </xf>
    <xf numFmtId="0" fontId="19" fillId="28" borderId="12" xfId="0" applyFont="1" applyFill="1" applyBorder="1" applyAlignment="1" applyProtection="1">
      <alignment horizontal="left" vertical="center" wrapText="1"/>
      <protection/>
    </xf>
    <xf numFmtId="0" fontId="19" fillId="28" borderId="33" xfId="0" applyFont="1" applyFill="1" applyBorder="1" applyAlignment="1" applyProtection="1">
      <alignment horizontal="left" vertical="center" wrapText="1"/>
      <protection/>
    </xf>
    <xf numFmtId="0" fontId="19" fillId="28" borderId="22" xfId="0" applyFont="1" applyFill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0" fillId="0" borderId="33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25" borderId="30" xfId="0" applyFont="1" applyFill="1" applyBorder="1" applyAlignment="1" applyProtection="1">
      <alignment horizontal="justify" vertical="center" wrapText="1"/>
      <protection/>
    </xf>
    <xf numFmtId="0" fontId="20" fillId="25" borderId="34" xfId="0" applyFont="1" applyFill="1" applyBorder="1" applyAlignment="1" applyProtection="1">
      <alignment horizontal="justify" vertical="center" wrapText="1"/>
      <protection/>
    </xf>
    <xf numFmtId="0" fontId="20" fillId="25" borderId="35" xfId="0" applyFont="1" applyFill="1" applyBorder="1" applyAlignment="1" applyProtection="1">
      <alignment horizontal="justify" vertical="center" wrapText="1"/>
      <protection/>
    </xf>
    <xf numFmtId="0" fontId="20" fillId="0" borderId="26" xfId="0" applyFont="1" applyFill="1" applyBorder="1" applyAlignment="1" applyProtection="1">
      <alignment horizontal="justify" vertical="center" wrapText="1"/>
      <protection/>
    </xf>
    <xf numFmtId="0" fontId="20" fillId="0" borderId="27" xfId="0" applyFont="1" applyFill="1" applyBorder="1" applyAlignment="1" applyProtection="1">
      <alignment horizontal="justify" vertical="center" wrapText="1"/>
      <protection/>
    </xf>
    <xf numFmtId="0" fontId="19" fillId="25" borderId="2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33" xfId="0" applyFont="1" applyFill="1" applyBorder="1" applyAlignment="1" applyProtection="1">
      <alignment horizontal="left" vertical="center" wrapText="1"/>
      <protection/>
    </xf>
    <xf numFmtId="0" fontId="19" fillId="0" borderId="22" xfId="0" applyFont="1" applyFill="1" applyBorder="1" applyAlignment="1" applyProtection="1">
      <alignment horizontal="left" vertical="center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20" fillId="0" borderId="28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 applyProtection="1">
      <alignment horizontal="left" vertical="center" wrapText="1"/>
      <protection/>
    </xf>
    <xf numFmtId="0" fontId="19" fillId="0" borderId="33" xfId="0" applyFont="1" applyFill="1" applyBorder="1" applyAlignment="1" applyProtection="1">
      <alignment horizontal="left" vertical="center" wrapText="1"/>
      <protection/>
    </xf>
    <xf numFmtId="0" fontId="19" fillId="0" borderId="22" xfId="0" applyFont="1" applyFill="1" applyBorder="1" applyAlignment="1" applyProtection="1">
      <alignment horizontal="left" vertical="center" wrapText="1"/>
      <protection/>
    </xf>
    <xf numFmtId="0" fontId="19" fillId="28" borderId="12" xfId="0" applyFont="1" applyFill="1" applyBorder="1" applyAlignment="1" applyProtection="1">
      <alignment horizontal="left" vertical="center"/>
      <protection/>
    </xf>
    <xf numFmtId="0" fontId="19" fillId="28" borderId="33" xfId="0" applyFont="1" applyFill="1" applyBorder="1" applyAlignment="1" applyProtection="1">
      <alignment horizontal="left" vertical="center"/>
      <protection/>
    </xf>
    <xf numFmtId="0" fontId="19" fillId="28" borderId="22" xfId="0" applyFont="1" applyFill="1" applyBorder="1" applyAlignment="1" applyProtection="1">
      <alignment horizontal="left" vertical="center"/>
      <protection/>
    </xf>
    <xf numFmtId="0" fontId="20" fillId="0" borderId="30" xfId="0" applyFont="1" applyBorder="1" applyAlignment="1" applyProtection="1">
      <alignment horizontal="left" vertical="center" wrapText="1"/>
      <protection/>
    </xf>
    <xf numFmtId="0" fontId="20" fillId="0" borderId="34" xfId="0" applyFont="1" applyBorder="1" applyAlignment="1" applyProtection="1">
      <alignment horizontal="left" vertical="center" wrapText="1"/>
      <protection/>
    </xf>
    <xf numFmtId="0" fontId="20" fillId="0" borderId="35" xfId="0" applyFont="1" applyBorder="1" applyAlignment="1" applyProtection="1">
      <alignment horizontal="left" vertical="center" wrapText="1"/>
      <protection/>
    </xf>
    <xf numFmtId="0" fontId="19" fillId="28" borderId="24" xfId="0" applyFont="1" applyFill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0" fontId="20" fillId="0" borderId="25" xfId="0" applyFont="1" applyBorder="1" applyAlignment="1" applyProtection="1">
      <alignment horizontal="left" vertical="center" wrapText="1"/>
      <protection/>
    </xf>
    <xf numFmtId="0" fontId="20" fillId="32" borderId="20" xfId="0" applyFont="1" applyFill="1" applyBorder="1" applyAlignment="1" applyProtection="1">
      <alignment horizontal="left" vertical="center" wrapText="1"/>
      <protection/>
    </xf>
    <xf numFmtId="0" fontId="20" fillId="32" borderId="25" xfId="0" applyFont="1" applyFill="1" applyBorder="1" applyAlignment="1" applyProtection="1">
      <alignment horizontal="left" vertical="center" wrapText="1"/>
      <protection/>
    </xf>
    <xf numFmtId="0" fontId="20" fillId="31" borderId="12" xfId="0" applyFont="1" applyFill="1" applyBorder="1" applyAlignment="1" applyProtection="1">
      <alignment horizontal="left" vertical="center" wrapText="1"/>
      <protection/>
    </xf>
    <xf numFmtId="0" fontId="20" fillId="31" borderId="22" xfId="0" applyFont="1" applyFill="1" applyBorder="1" applyAlignment="1" applyProtection="1">
      <alignment horizontal="left" vertical="center" wrapText="1"/>
      <protection/>
    </xf>
    <xf numFmtId="0" fontId="20" fillId="31" borderId="24" xfId="0" applyFont="1" applyFill="1" applyBorder="1" applyAlignment="1" applyProtection="1">
      <alignment horizontal="left" vertical="center" wrapText="1"/>
      <protection/>
    </xf>
    <xf numFmtId="0" fontId="20" fillId="31" borderId="19" xfId="0" applyFont="1" applyFill="1" applyBorder="1" applyAlignment="1" applyProtection="1">
      <alignment horizontal="left" vertical="center" wrapText="1"/>
      <protection/>
    </xf>
    <xf numFmtId="0" fontId="20" fillId="0" borderId="20" xfId="0" applyFont="1" applyFill="1" applyBorder="1" applyAlignment="1" applyProtection="1">
      <alignment horizontal="left" vertical="center" wrapText="1"/>
      <protection/>
    </xf>
    <xf numFmtId="0" fontId="20" fillId="0" borderId="25" xfId="0" applyFont="1" applyFill="1" applyBorder="1" applyAlignment="1" applyProtection="1">
      <alignment horizontal="left" vertical="center" wrapText="1"/>
      <protection/>
    </xf>
    <xf numFmtId="0" fontId="19" fillId="28" borderId="20" xfId="0" applyFont="1" applyFill="1" applyBorder="1" applyAlignment="1" applyProtection="1">
      <alignment horizontal="left" vertical="center" wrapText="1"/>
      <protection/>
    </xf>
    <xf numFmtId="0" fontId="19" fillId="28" borderId="18" xfId="0" applyFont="1" applyFill="1" applyBorder="1" applyAlignment="1" applyProtection="1">
      <alignment horizontal="left" vertical="center" wrapText="1"/>
      <protection/>
    </xf>
    <xf numFmtId="0" fontId="19" fillId="28" borderId="25" xfId="0" applyFont="1" applyFill="1" applyBorder="1" applyAlignment="1" applyProtection="1">
      <alignment horizontal="left" vertical="center" wrapText="1"/>
      <protection/>
    </xf>
    <xf numFmtId="0" fontId="19" fillId="28" borderId="19" xfId="0" applyFont="1" applyFill="1" applyBorder="1" applyAlignment="1" applyProtection="1">
      <alignment horizontal="left" vertical="center" wrapText="1"/>
      <protection/>
    </xf>
    <xf numFmtId="0" fontId="20" fillId="0" borderId="30" xfId="0" applyFont="1" applyFill="1" applyBorder="1" applyAlignment="1" applyProtection="1">
      <alignment horizontal="left" vertical="center" wrapText="1"/>
      <protection/>
    </xf>
    <xf numFmtId="0" fontId="20" fillId="0" borderId="35" xfId="0" applyFont="1" applyFill="1" applyBorder="1" applyAlignment="1" applyProtection="1">
      <alignment horizontal="left" vertical="center" wrapText="1"/>
      <protection/>
    </xf>
    <xf numFmtId="0" fontId="19" fillId="28" borderId="24" xfId="0" applyFont="1" applyFill="1" applyBorder="1" applyAlignment="1" applyProtection="1">
      <alignment horizontal="left" vertical="center"/>
      <protection/>
    </xf>
    <xf numFmtId="0" fontId="19" fillId="28" borderId="19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33" xfId="0" applyFont="1" applyFill="1" applyBorder="1" applyAlignment="1" applyProtection="1">
      <alignment horizontal="left" vertical="center"/>
      <protection/>
    </xf>
    <xf numFmtId="0" fontId="19" fillId="0" borderId="22" xfId="0" applyFont="1" applyFill="1" applyBorder="1" applyAlignment="1" applyProtection="1">
      <alignment horizontal="left" vertical="center"/>
      <protection/>
    </xf>
    <xf numFmtId="0" fontId="19" fillId="30" borderId="20" xfId="0" applyFont="1" applyFill="1" applyBorder="1" applyAlignment="1" applyProtection="1">
      <alignment horizontal="left" vertical="center" wrapText="1"/>
      <protection/>
    </xf>
    <xf numFmtId="0" fontId="19" fillId="30" borderId="18" xfId="0" applyFont="1" applyFill="1" applyBorder="1" applyAlignment="1" applyProtection="1">
      <alignment horizontal="left" vertical="center" wrapText="1"/>
      <protection/>
    </xf>
    <xf numFmtId="0" fontId="19" fillId="30" borderId="25" xfId="0" applyFont="1" applyFill="1" applyBorder="1" applyAlignment="1" applyProtection="1">
      <alignment horizontal="left" vertical="center" wrapText="1"/>
      <protection/>
    </xf>
    <xf numFmtId="0" fontId="19" fillId="27" borderId="24" xfId="0" applyFont="1" applyFill="1" applyBorder="1" applyAlignment="1" applyProtection="1">
      <alignment horizontal="left" vertical="center" wrapText="1"/>
      <protection/>
    </xf>
    <xf numFmtId="0" fontId="19" fillId="27" borderId="31" xfId="0" applyFont="1" applyFill="1" applyBorder="1" applyAlignment="1" applyProtection="1">
      <alignment horizontal="left" vertical="center" wrapText="1"/>
      <protection/>
    </xf>
    <xf numFmtId="0" fontId="19" fillId="27" borderId="19" xfId="0" applyFont="1" applyFill="1" applyBorder="1" applyAlignment="1" applyProtection="1">
      <alignment horizontal="left" vertical="center" wrapText="1"/>
      <protection/>
    </xf>
    <xf numFmtId="39" fontId="20" fillId="0" borderId="30" xfId="0" applyNumberFormat="1" applyFont="1" applyBorder="1" applyAlignment="1" applyProtection="1">
      <alignment horizontal="left" vertical="center" wrapText="1"/>
      <protection/>
    </xf>
    <xf numFmtId="39" fontId="20" fillId="0" borderId="34" xfId="0" applyNumberFormat="1" applyFont="1" applyBorder="1" applyAlignment="1" applyProtection="1">
      <alignment horizontal="left" vertical="center" wrapText="1"/>
      <protection/>
    </xf>
    <xf numFmtId="39" fontId="20" fillId="0" borderId="35" xfId="0" applyNumberFormat="1" applyFont="1" applyBorder="1" applyAlignment="1" applyProtection="1">
      <alignment horizontal="left" vertical="center" wrapText="1"/>
      <protection/>
    </xf>
    <xf numFmtId="39" fontId="20" fillId="0" borderId="23" xfId="0" applyNumberFormat="1" applyFont="1" applyBorder="1" applyAlignment="1" applyProtection="1">
      <alignment horizontal="left" vertical="center" wrapText="1"/>
      <protection/>
    </xf>
    <xf numFmtId="39" fontId="20" fillId="0" borderId="0" xfId="0" applyNumberFormat="1" applyFont="1" applyBorder="1" applyAlignment="1" applyProtection="1">
      <alignment horizontal="left" vertical="center" wrapText="1"/>
      <protection/>
    </xf>
    <xf numFmtId="39" fontId="20" fillId="0" borderId="17" xfId="0" applyNumberFormat="1" applyFont="1" applyBorder="1" applyAlignment="1" applyProtection="1">
      <alignment horizontal="left" vertical="center" wrapText="1"/>
      <protection/>
    </xf>
    <xf numFmtId="0" fontId="19" fillId="30" borderId="12" xfId="0" applyFont="1" applyFill="1" applyBorder="1" applyAlignment="1" applyProtection="1">
      <alignment horizontal="left" vertical="center" wrapText="1"/>
      <protection/>
    </xf>
    <xf numFmtId="0" fontId="19" fillId="30" borderId="33" xfId="0" applyFont="1" applyFill="1" applyBorder="1" applyAlignment="1" applyProtection="1">
      <alignment horizontal="left" vertical="center" wrapText="1"/>
      <protection/>
    </xf>
    <xf numFmtId="0" fontId="19" fillId="30" borderId="22" xfId="0" applyFont="1" applyFill="1" applyBorder="1" applyAlignment="1" applyProtection="1">
      <alignment horizontal="left" vertical="center" wrapText="1"/>
      <protection/>
    </xf>
    <xf numFmtId="0" fontId="19" fillId="28" borderId="12" xfId="0" applyFont="1" applyFill="1" applyBorder="1" applyAlignment="1" applyProtection="1">
      <alignment horizontal="left"/>
      <protection/>
    </xf>
    <xf numFmtId="0" fontId="19" fillId="28" borderId="33" xfId="0" applyFont="1" applyFill="1" applyBorder="1" applyAlignment="1" applyProtection="1">
      <alignment horizontal="left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19" fillId="27" borderId="12" xfId="0" applyFont="1" applyFill="1" applyBorder="1" applyAlignment="1" applyProtection="1">
      <alignment horizontal="left" vertical="center" wrapText="1"/>
      <protection/>
    </xf>
    <xf numFmtId="0" fontId="19" fillId="27" borderId="22" xfId="0" applyFont="1" applyFill="1" applyBorder="1" applyAlignment="1" applyProtection="1">
      <alignment horizontal="left" vertical="center" wrapText="1"/>
      <protection/>
    </xf>
    <xf numFmtId="39" fontId="20" fillId="0" borderId="30" xfId="0" applyNumberFormat="1" applyFont="1" applyFill="1" applyBorder="1" applyAlignment="1" applyProtection="1">
      <alignment horizontal="left" vertical="center" wrapText="1"/>
      <protection/>
    </xf>
    <xf numFmtId="39" fontId="20" fillId="0" borderId="34" xfId="0" applyNumberFormat="1" applyFont="1" applyFill="1" applyBorder="1" applyAlignment="1" applyProtection="1">
      <alignment horizontal="left" vertical="center" wrapText="1"/>
      <protection/>
    </xf>
    <xf numFmtId="39" fontId="20" fillId="0" borderId="35" xfId="0" applyNumberFormat="1" applyFont="1" applyFill="1" applyBorder="1" applyAlignment="1" applyProtection="1">
      <alignment horizontal="left" vertical="center" wrapText="1"/>
      <protection/>
    </xf>
    <xf numFmtId="39" fontId="20" fillId="0" borderId="26" xfId="0" applyNumberFormat="1" applyFont="1" applyFill="1" applyBorder="1" applyAlignment="1" applyProtection="1">
      <alignment horizontal="left" vertical="center" wrapText="1"/>
      <protection/>
    </xf>
    <xf numFmtId="39" fontId="20" fillId="0" borderId="27" xfId="0" applyNumberFormat="1" applyFont="1" applyFill="1" applyBorder="1" applyAlignment="1" applyProtection="1">
      <alignment horizontal="left" vertical="center" wrapText="1"/>
      <protection/>
    </xf>
    <xf numFmtId="39" fontId="20" fillId="0" borderId="28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19" fillId="27" borderId="33" xfId="0" applyFont="1" applyFill="1" applyBorder="1" applyAlignment="1" applyProtection="1">
      <alignment horizontal="left" vertical="center" wrapText="1"/>
      <protection/>
    </xf>
    <xf numFmtId="0" fontId="19" fillId="26" borderId="12" xfId="0" applyFont="1" applyFill="1" applyBorder="1" applyAlignment="1" applyProtection="1">
      <alignment horizontal="left"/>
      <protection/>
    </xf>
    <xf numFmtId="0" fontId="19" fillId="26" borderId="33" xfId="0" applyFont="1" applyFill="1" applyBorder="1" applyAlignment="1" applyProtection="1">
      <alignment horizontal="left"/>
      <protection/>
    </xf>
    <xf numFmtId="0" fontId="19" fillId="26" borderId="22" xfId="0" applyFont="1" applyFill="1" applyBorder="1" applyAlignment="1" applyProtection="1">
      <alignment horizontal="left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 applyProtection="1">
      <alignment horizontal="center"/>
      <protection/>
    </xf>
    <xf numFmtId="0" fontId="19" fillId="25" borderId="12" xfId="0" applyFont="1" applyFill="1" applyBorder="1" applyAlignment="1" applyProtection="1">
      <alignment horizontal="left"/>
      <protection/>
    </xf>
    <xf numFmtId="0" fontId="19" fillId="25" borderId="22" xfId="0" applyFont="1" applyFill="1" applyBorder="1" applyAlignment="1" applyProtection="1">
      <alignment horizontal="left"/>
      <protection/>
    </xf>
    <xf numFmtId="0" fontId="19" fillId="25" borderId="33" xfId="0" applyFont="1" applyFill="1" applyBorder="1" applyAlignment="1" applyProtection="1">
      <alignment horizontal="left"/>
      <protection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33" xfId="0" applyFont="1" applyFill="1" applyBorder="1" applyAlignment="1" applyProtection="1">
      <alignment horizontal="left" vertical="center"/>
      <protection locked="0"/>
    </xf>
    <xf numFmtId="0" fontId="19" fillId="33" borderId="22" xfId="0" applyFont="1" applyFill="1" applyBorder="1" applyAlignment="1" applyProtection="1">
      <alignment horizontal="left" vertical="center"/>
      <protection locked="0"/>
    </xf>
    <xf numFmtId="0" fontId="20" fillId="25" borderId="12" xfId="0" applyFont="1" applyFill="1" applyBorder="1" applyAlignment="1" applyProtection="1">
      <alignment horizontal="left"/>
      <protection/>
    </xf>
    <xf numFmtId="0" fontId="20" fillId="25" borderId="33" xfId="0" applyFont="1" applyFill="1" applyBorder="1" applyAlignment="1" applyProtection="1">
      <alignment horizontal="left"/>
      <protection/>
    </xf>
    <xf numFmtId="0" fontId="20" fillId="25" borderId="22" xfId="0" applyFont="1" applyFill="1" applyBorder="1" applyAlignment="1" applyProtection="1">
      <alignment horizontal="left"/>
      <protection/>
    </xf>
    <xf numFmtId="0" fontId="20" fillId="25" borderId="36" xfId="0" applyFont="1" applyFill="1" applyBorder="1" applyAlignment="1" applyProtection="1">
      <alignment horizontal="justify" vertical="center" wrapText="1"/>
      <protection/>
    </xf>
    <xf numFmtId="0" fontId="20" fillId="25" borderId="37" xfId="0" applyFont="1" applyFill="1" applyBorder="1" applyAlignment="1" applyProtection="1">
      <alignment horizontal="justify" vertical="center" wrapText="1"/>
      <protection/>
    </xf>
    <xf numFmtId="0" fontId="20" fillId="25" borderId="38" xfId="0" applyFont="1" applyFill="1" applyBorder="1" applyAlignment="1" applyProtection="1">
      <alignment horizontal="justify" vertical="center" wrapText="1"/>
      <protection/>
    </xf>
    <xf numFmtId="0" fontId="20" fillId="0" borderId="20" xfId="0" applyFont="1" applyFill="1" applyBorder="1" applyAlignment="1" applyProtection="1">
      <alignment horizontal="left" wrapText="1"/>
      <protection/>
    </xf>
    <xf numFmtId="0" fontId="20" fillId="0" borderId="18" xfId="0" applyFont="1" applyFill="1" applyBorder="1" applyAlignment="1" applyProtection="1">
      <alignment horizontal="left" wrapText="1"/>
      <protection/>
    </xf>
    <xf numFmtId="0" fontId="20" fillId="0" borderId="25" xfId="0" applyFont="1" applyFill="1" applyBorder="1" applyAlignment="1" applyProtection="1">
      <alignment horizontal="left" wrapText="1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20" fillId="0" borderId="22" xfId="0" applyFont="1" applyFill="1" applyBorder="1" applyAlignment="1" applyProtection="1">
      <alignment horizontal="left" vertical="center" wrapText="1"/>
      <protection/>
    </xf>
    <xf numFmtId="0" fontId="19" fillId="28" borderId="12" xfId="0" applyFont="1" applyFill="1" applyBorder="1" applyAlignment="1" applyProtection="1">
      <alignment horizontal="center" vertical="center" wrapText="1"/>
      <protection/>
    </xf>
    <xf numFmtId="0" fontId="19" fillId="28" borderId="33" xfId="0" applyFont="1" applyFill="1" applyBorder="1" applyAlignment="1" applyProtection="1">
      <alignment horizontal="center" vertical="center" wrapText="1"/>
      <protection/>
    </xf>
    <xf numFmtId="0" fontId="19" fillId="28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30" xfId="0" applyFont="1" applyBorder="1" applyAlignment="1" applyProtection="1">
      <alignment horizontal="left"/>
      <protection/>
    </xf>
    <xf numFmtId="0" fontId="20" fillId="0" borderId="35" xfId="0" applyFont="1" applyBorder="1" applyAlignment="1" applyProtection="1">
      <alignment horizontal="left"/>
      <protection/>
    </xf>
    <xf numFmtId="0" fontId="20" fillId="0" borderId="20" xfId="0" applyFont="1" applyBorder="1" applyAlignment="1" applyProtection="1">
      <alignment horizontal="left"/>
      <protection/>
    </xf>
    <xf numFmtId="0" fontId="20" fillId="0" borderId="25" xfId="0" applyFont="1" applyBorder="1" applyAlignment="1" applyProtection="1">
      <alignment horizontal="left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5" fillId="36" borderId="12" xfId="0" applyFont="1" applyFill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 wrapText="1"/>
      <protection/>
    </xf>
    <xf numFmtId="0" fontId="25" fillId="36" borderId="22" xfId="0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22" xfId="0" applyNumberFormat="1" applyFont="1" applyFill="1" applyBorder="1" applyAlignment="1" applyProtection="1">
      <alignment horizontal="center" vertical="center" wrapText="1"/>
      <protection/>
    </xf>
    <xf numFmtId="170" fontId="0" fillId="0" borderId="36" xfId="45" applyFill="1" applyBorder="1" applyAlignment="1" applyProtection="1">
      <alignment horizontal="center" vertical="center" wrapText="1"/>
      <protection/>
    </xf>
    <xf numFmtId="170" fontId="0" fillId="0" borderId="38" xfId="45" applyFill="1" applyBorder="1" applyAlignment="1" applyProtection="1">
      <alignment horizontal="center" vertical="center" wrapText="1"/>
      <protection/>
    </xf>
    <xf numFmtId="0" fontId="19" fillId="26" borderId="12" xfId="0" applyFont="1" applyFill="1" applyBorder="1" applyAlignment="1" applyProtection="1">
      <alignment horizontal="center"/>
      <protection/>
    </xf>
    <xf numFmtId="0" fontId="19" fillId="26" borderId="22" xfId="0" applyFont="1" applyFill="1" applyBorder="1" applyAlignment="1" applyProtection="1">
      <alignment horizont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19" fillId="35" borderId="22" xfId="0" applyFont="1" applyFill="1" applyBorder="1" applyAlignment="1" applyProtection="1">
      <alignment horizontal="center" vertical="center"/>
      <protection/>
    </xf>
    <xf numFmtId="0" fontId="19" fillId="37" borderId="39" xfId="0" applyFont="1" applyFill="1" applyBorder="1" applyAlignment="1" applyProtection="1">
      <alignment horizontal="center" vertical="center" wrapText="1"/>
      <protection/>
    </xf>
    <xf numFmtId="0" fontId="19" fillId="37" borderId="40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21" fillId="36" borderId="12" xfId="0" applyFont="1" applyFill="1" applyBorder="1" applyAlignment="1" applyProtection="1">
      <alignment horizontal="center" vertical="center" wrapText="1"/>
      <protection/>
    </xf>
    <xf numFmtId="0" fontId="21" fillId="36" borderId="33" xfId="0" applyFont="1" applyFill="1" applyBorder="1" applyAlignment="1" applyProtection="1">
      <alignment horizontal="center" vertical="center" wrapText="1"/>
      <protection/>
    </xf>
    <xf numFmtId="0" fontId="21" fillId="36" borderId="22" xfId="0" applyFont="1" applyFill="1" applyBorder="1" applyAlignment="1" applyProtection="1">
      <alignment horizontal="center" vertical="center" wrapText="1"/>
      <protection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35" borderId="26" xfId="0" applyFont="1" applyFill="1" applyBorder="1" applyAlignment="1" applyProtection="1">
      <alignment horizontal="center" vertical="center" wrapText="1"/>
      <protection/>
    </xf>
    <xf numFmtId="0" fontId="21" fillId="35" borderId="27" xfId="0" applyFont="1" applyFill="1" applyBorder="1" applyAlignment="1" applyProtection="1">
      <alignment horizontal="center" vertical="center" wrapText="1"/>
      <protection/>
    </xf>
    <xf numFmtId="0" fontId="21" fillId="35" borderId="28" xfId="0" applyFont="1" applyFill="1" applyBorder="1" applyAlignment="1" applyProtection="1">
      <alignment horizontal="center" vertical="center" wrapText="1"/>
      <protection/>
    </xf>
    <xf numFmtId="170" fontId="29" fillId="0" borderId="26" xfId="45" applyFont="1" applyFill="1" applyBorder="1" applyAlignment="1" applyProtection="1">
      <alignment horizontal="center" vertical="center" wrapText="1"/>
      <protection/>
    </xf>
    <xf numFmtId="170" fontId="29" fillId="0" borderId="28" xfId="45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25" fillId="36" borderId="12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/>
      <protection/>
    </xf>
    <xf numFmtId="0" fontId="25" fillId="36" borderId="2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25" fillId="26" borderId="20" xfId="0" applyFont="1" applyFill="1" applyBorder="1" applyAlignment="1" applyProtection="1">
      <alignment horizontal="center" vertical="center"/>
      <protection/>
    </xf>
    <xf numFmtId="0" fontId="25" fillId="26" borderId="18" xfId="0" applyFont="1" applyFill="1" applyBorder="1" applyAlignment="1" applyProtection="1">
      <alignment horizontal="center" vertical="center"/>
      <protection/>
    </xf>
    <xf numFmtId="0" fontId="25" fillId="26" borderId="25" xfId="0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35" borderId="24" xfId="0" applyFont="1" applyFill="1" applyBorder="1" applyAlignment="1" applyProtection="1">
      <alignment horizontal="center" vertical="center" wrapText="1"/>
      <protection/>
    </xf>
    <xf numFmtId="0" fontId="19" fillId="35" borderId="19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/>
      <protection/>
    </xf>
    <xf numFmtId="0" fontId="19" fillId="37" borderId="42" xfId="0" applyFont="1" applyFill="1" applyBorder="1" applyAlignment="1" applyProtection="1">
      <alignment horizontal="center" vertical="center" wrapText="1"/>
      <protection/>
    </xf>
    <xf numFmtId="0" fontId="19" fillId="37" borderId="43" xfId="0" applyFont="1" applyFill="1" applyBorder="1" applyAlignment="1" applyProtection="1">
      <alignment horizontal="center" vertical="center" wrapText="1"/>
      <protection/>
    </xf>
    <xf numFmtId="170" fontId="30" fillId="0" borderId="29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1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6"/>
  <sheetViews>
    <sheetView tabSelected="1" zoomScalePageLayoutView="0" workbookViewId="0" topLeftCell="B1">
      <selection activeCell="J11" sqref="J11"/>
    </sheetView>
  </sheetViews>
  <sheetFormatPr defaultColWidth="11.421875" defaultRowHeight="12.75"/>
  <cols>
    <col min="1" max="1" width="1.8515625" style="5" customWidth="1"/>
    <col min="2" max="2" width="8.00390625" style="5" customWidth="1"/>
    <col min="3" max="3" width="55.57421875" style="5" customWidth="1"/>
    <col min="4" max="4" width="8.28125" style="5" customWidth="1"/>
    <col min="5" max="5" width="14.57421875" style="5" customWidth="1"/>
    <col min="6" max="6" width="15.140625" style="5" customWidth="1"/>
    <col min="7" max="16384" width="11.421875" style="5" customWidth="1"/>
  </cols>
  <sheetData>
    <row r="1" ht="8.25" customHeight="1"/>
    <row r="2" spans="2:6" ht="18.75">
      <c r="B2" s="92" t="s">
        <v>108</v>
      </c>
      <c r="C2" s="93"/>
      <c r="D2" s="93"/>
      <c r="E2" s="93"/>
      <c r="F2" s="93"/>
    </row>
    <row r="3" spans="2:6" ht="18.75">
      <c r="B3" s="92" t="s">
        <v>109</v>
      </c>
      <c r="C3" s="93"/>
      <c r="D3" s="93"/>
      <c r="E3" s="92" t="s">
        <v>107</v>
      </c>
      <c r="F3" s="188"/>
    </row>
    <row r="4" ht="7.5" customHeight="1"/>
    <row r="5" spans="2:6" ht="19.5" thickBot="1">
      <c r="B5" s="195" t="s">
        <v>105</v>
      </c>
      <c r="C5" s="195"/>
      <c r="D5" s="195"/>
      <c r="E5" s="195"/>
      <c r="F5" s="195"/>
    </row>
    <row r="6" spans="2:6" ht="15.75" customHeight="1" thickBot="1">
      <c r="B6" s="267" t="s">
        <v>88</v>
      </c>
      <c r="C6" s="277"/>
      <c r="D6" s="277"/>
      <c r="E6" s="277"/>
      <c r="F6" s="268"/>
    </row>
    <row r="7" spans="2:6" ht="15.75" customHeight="1" thickBot="1">
      <c r="B7" s="16" t="s">
        <v>6</v>
      </c>
      <c r="C7" s="18" t="s">
        <v>110</v>
      </c>
      <c r="D7" s="281" t="s">
        <v>146</v>
      </c>
      <c r="E7" s="282"/>
      <c r="F7" s="283"/>
    </row>
    <row r="8" spans="2:6" ht="15.75" customHeight="1" thickBot="1">
      <c r="B8" s="16" t="s">
        <v>7</v>
      </c>
      <c r="C8" s="18" t="s">
        <v>111</v>
      </c>
      <c r="D8" s="284" t="s">
        <v>112</v>
      </c>
      <c r="E8" s="285"/>
      <c r="F8" s="163" t="s">
        <v>147</v>
      </c>
    </row>
    <row r="9" spans="2:6" ht="15.75" customHeight="1" thickBot="1">
      <c r="B9" s="19" t="s">
        <v>8</v>
      </c>
      <c r="C9" s="284" t="s">
        <v>5</v>
      </c>
      <c r="D9" s="286"/>
      <c r="E9" s="285"/>
      <c r="F9" s="81"/>
    </row>
    <row r="10" spans="2:10" ht="15.75" customHeight="1" thickBot="1">
      <c r="B10" s="17" t="s">
        <v>9</v>
      </c>
      <c r="C10" s="45" t="s">
        <v>113</v>
      </c>
      <c r="D10" s="290" t="s">
        <v>114</v>
      </c>
      <c r="E10" s="291"/>
      <c r="F10" s="292"/>
      <c r="J10" s="130"/>
    </row>
    <row r="11" spans="2:6" ht="15.75" customHeight="1" thickBot="1">
      <c r="B11" s="16" t="s">
        <v>11</v>
      </c>
      <c r="C11" s="284" t="s">
        <v>54</v>
      </c>
      <c r="D11" s="286"/>
      <c r="E11" s="285"/>
      <c r="F11" s="82"/>
    </row>
    <row r="12" spans="2:6" ht="18.75" customHeight="1" thickBot="1">
      <c r="B12" s="20" t="s">
        <v>12</v>
      </c>
      <c r="C12" s="287" t="s">
        <v>84</v>
      </c>
      <c r="D12" s="288"/>
      <c r="E12" s="288"/>
      <c r="F12" s="289"/>
    </row>
    <row r="13" spans="2:11" ht="15.75" customHeight="1" thickBot="1">
      <c r="B13" s="16" t="s">
        <v>15</v>
      </c>
      <c r="C13" s="278" t="s">
        <v>10</v>
      </c>
      <c r="D13" s="279"/>
      <c r="E13" s="280"/>
      <c r="F13" s="83"/>
      <c r="K13" s="105"/>
    </row>
    <row r="14" spans="2:6" ht="6.75" customHeight="1">
      <c r="B14" s="21"/>
      <c r="C14" s="21"/>
      <c r="D14" s="21"/>
      <c r="E14" s="21"/>
      <c r="F14" s="21"/>
    </row>
    <row r="15" spans="2:6" ht="18.75">
      <c r="B15" s="38" t="s">
        <v>101</v>
      </c>
      <c r="C15" s="21"/>
      <c r="D15" s="21"/>
      <c r="E15" s="21"/>
      <c r="F15" s="21"/>
    </row>
    <row r="16" spans="2:6" ht="6" customHeight="1" thickBot="1">
      <c r="B16" s="21"/>
      <c r="C16" s="21"/>
      <c r="D16" s="21"/>
      <c r="E16" s="21"/>
      <c r="F16" s="21"/>
    </row>
    <row r="17" spans="2:6" ht="15" customHeight="1" thickBot="1">
      <c r="B17" s="267" t="s">
        <v>89</v>
      </c>
      <c r="C17" s="253"/>
      <c r="D17" s="253"/>
      <c r="E17" s="253"/>
      <c r="F17" s="268"/>
    </row>
    <row r="18" spans="2:6" ht="15" customHeight="1">
      <c r="B18" s="112" t="s">
        <v>6</v>
      </c>
      <c r="C18" s="269" t="s">
        <v>91</v>
      </c>
      <c r="D18" s="270"/>
      <c r="E18" s="271"/>
      <c r="F18" s="94">
        <v>0</v>
      </c>
    </row>
    <row r="19" spans="2:6" ht="17.25" customHeight="1">
      <c r="B19" s="111" t="s">
        <v>7</v>
      </c>
      <c r="C19" s="272" t="s">
        <v>117</v>
      </c>
      <c r="D19" s="273"/>
      <c r="E19" s="274"/>
      <c r="F19" s="99">
        <f>(F18/30)*21</f>
        <v>0</v>
      </c>
    </row>
    <row r="20" spans="2:6" ht="15.75" customHeight="1" thickBot="1">
      <c r="B20" s="86" t="s">
        <v>116</v>
      </c>
      <c r="C20" s="296" t="s">
        <v>100</v>
      </c>
      <c r="D20" s="297"/>
      <c r="E20" s="298"/>
      <c r="F20" s="131"/>
    </row>
    <row r="21" spans="2:6" s="106" customFormat="1" ht="15">
      <c r="B21" s="85"/>
      <c r="C21" s="275"/>
      <c r="D21" s="275"/>
      <c r="E21" s="275"/>
      <c r="F21" s="132"/>
    </row>
    <row r="22" spans="2:6" ht="10.5" customHeight="1" thickBot="1">
      <c r="B22" s="2"/>
      <c r="C22" s="2"/>
      <c r="D22" s="2"/>
      <c r="E22" s="3"/>
      <c r="F22" s="3"/>
    </row>
    <row r="23" spans="2:6" ht="15.75" customHeight="1" thickBot="1">
      <c r="B23" s="264" t="s">
        <v>87</v>
      </c>
      <c r="C23" s="265"/>
      <c r="D23" s="265"/>
      <c r="E23" s="43" t="s">
        <v>86</v>
      </c>
      <c r="F23" s="133" t="s">
        <v>18</v>
      </c>
    </row>
    <row r="24" spans="2:6" ht="15.75" customHeight="1">
      <c r="B24" s="95" t="s">
        <v>6</v>
      </c>
      <c r="C24" s="308" t="s">
        <v>20</v>
      </c>
      <c r="D24" s="309"/>
      <c r="E24" s="107" t="s">
        <v>85</v>
      </c>
      <c r="F24" s="108">
        <v>0</v>
      </c>
    </row>
    <row r="25" spans="2:6" ht="15.75" customHeight="1" thickBot="1">
      <c r="B25" s="48" t="s">
        <v>7</v>
      </c>
      <c r="C25" s="310" t="s">
        <v>50</v>
      </c>
      <c r="D25" s="311"/>
      <c r="E25" s="44" t="s">
        <v>85</v>
      </c>
      <c r="F25" s="49">
        <v>0</v>
      </c>
    </row>
    <row r="26" spans="2:6" s="135" customFormat="1" ht="15">
      <c r="B26" s="5"/>
      <c r="C26" s="299"/>
      <c r="D26" s="299"/>
      <c r="E26" s="5"/>
      <c r="F26" s="134"/>
    </row>
    <row r="27" spans="2:6" s="97" customFormat="1" ht="10.5" customHeight="1" thickBot="1">
      <c r="B27" s="22"/>
      <c r="C27" s="6"/>
      <c r="D27" s="6"/>
      <c r="E27" s="21"/>
      <c r="F27" s="21"/>
    </row>
    <row r="28" spans="2:6" ht="15.75" customHeight="1" thickBot="1">
      <c r="B28" s="264" t="s">
        <v>92</v>
      </c>
      <c r="C28" s="265"/>
      <c r="D28" s="265"/>
      <c r="E28" s="265"/>
      <c r="F28" s="34" t="s">
        <v>18</v>
      </c>
    </row>
    <row r="29" spans="2:6" ht="15.75" customHeight="1" thickBot="1">
      <c r="B29" s="16" t="s">
        <v>6</v>
      </c>
      <c r="C29" s="276" t="s">
        <v>123</v>
      </c>
      <c r="D29" s="276"/>
      <c r="E29" s="276"/>
      <c r="F29" s="136">
        <f>Uniformes!E11</f>
        <v>0</v>
      </c>
    </row>
    <row r="30" spans="2:6" ht="15.75" customHeight="1" thickBot="1">
      <c r="B30" s="23"/>
      <c r="C30" s="23"/>
      <c r="D30" s="23"/>
      <c r="E30" s="23"/>
      <c r="F30" s="23"/>
    </row>
    <row r="31" spans="2:6" ht="15.75" customHeight="1" thickBot="1">
      <c r="B31" s="264" t="s">
        <v>0</v>
      </c>
      <c r="C31" s="265"/>
      <c r="D31" s="265"/>
      <c r="E31" s="265"/>
      <c r="F31" s="34" t="s">
        <v>3</v>
      </c>
    </row>
    <row r="32" spans="2:6" ht="15.75" customHeight="1" thickBot="1">
      <c r="B32" s="50" t="s">
        <v>6</v>
      </c>
      <c r="C32" s="202" t="s">
        <v>94</v>
      </c>
      <c r="D32" s="203"/>
      <c r="E32" s="204"/>
      <c r="F32" s="98">
        <v>5</v>
      </c>
    </row>
    <row r="33" spans="2:6" ht="10.5" customHeight="1">
      <c r="B33" s="24"/>
      <c r="C33" s="7"/>
      <c r="D33" s="7"/>
      <c r="E33" s="7"/>
      <c r="F33" s="8"/>
    </row>
    <row r="34" spans="2:6" ht="15.75" customHeight="1">
      <c r="B34" s="13" t="s">
        <v>90</v>
      </c>
      <c r="C34" s="25"/>
      <c r="D34" s="26"/>
      <c r="E34" s="23"/>
      <c r="F34" s="23"/>
    </row>
    <row r="35" spans="2:6" ht="5.25" customHeight="1">
      <c r="B35" s="23"/>
      <c r="C35" s="23"/>
      <c r="D35" s="23"/>
      <c r="E35" s="23"/>
      <c r="F35" s="23"/>
    </row>
    <row r="36" spans="2:6" ht="15.75" thickBot="1">
      <c r="B36" s="22" t="s">
        <v>13</v>
      </c>
      <c r="C36" s="27"/>
      <c r="D36" s="27"/>
      <c r="E36" s="21"/>
      <c r="F36" s="21"/>
    </row>
    <row r="37" spans="2:6" ht="15.75" customHeight="1" thickBot="1">
      <c r="B37" s="51">
        <v>1</v>
      </c>
      <c r="C37" s="252" t="s">
        <v>14</v>
      </c>
      <c r="D37" s="253"/>
      <c r="E37" s="254"/>
      <c r="F37" s="46" t="s">
        <v>18</v>
      </c>
    </row>
    <row r="38" spans="2:6" ht="15.75" customHeight="1">
      <c r="B38" s="95" t="s">
        <v>6</v>
      </c>
      <c r="C38" s="255" t="s">
        <v>16</v>
      </c>
      <c r="D38" s="256"/>
      <c r="E38" s="257"/>
      <c r="F38" s="110">
        <f>F18</f>
        <v>0</v>
      </c>
    </row>
    <row r="39" spans="2:6" s="137" customFormat="1" ht="15" thickBot="1">
      <c r="B39" s="249" t="s">
        <v>44</v>
      </c>
      <c r="C39" s="250"/>
      <c r="D39" s="250"/>
      <c r="E39" s="251"/>
      <c r="F39" s="52">
        <f>SUM(F38:F38)</f>
        <v>0</v>
      </c>
    </row>
    <row r="40" spans="2:6" s="137" customFormat="1" ht="10.5" customHeight="1">
      <c r="B40" s="21"/>
      <c r="C40" s="21"/>
      <c r="D40" s="21"/>
      <c r="E40" s="21"/>
      <c r="F40" s="21"/>
    </row>
    <row r="41" spans="2:6" ht="15.75" customHeight="1" thickBot="1">
      <c r="B41" s="22" t="s">
        <v>17</v>
      </c>
      <c r="C41" s="28"/>
      <c r="D41" s="21"/>
      <c r="E41" s="21"/>
      <c r="F41" s="21"/>
    </row>
    <row r="42" spans="2:6" ht="15" thickBot="1">
      <c r="B42" s="51">
        <v>2</v>
      </c>
      <c r="C42" s="252" t="s">
        <v>19</v>
      </c>
      <c r="D42" s="253" t="s">
        <v>3</v>
      </c>
      <c r="E42" s="254" t="s">
        <v>18</v>
      </c>
      <c r="F42" s="46" t="s">
        <v>18</v>
      </c>
    </row>
    <row r="43" spans="2:6" ht="15.75" customHeight="1">
      <c r="B43" s="109" t="s">
        <v>6</v>
      </c>
      <c r="C43" s="255" t="s">
        <v>20</v>
      </c>
      <c r="D43" s="256"/>
      <c r="E43" s="257">
        <v>6.5</v>
      </c>
      <c r="F43" s="56">
        <f>IF(((F24*21)-(6%*$F$19))&gt;0,(F24*21)-(6%*$F$19),0)</f>
        <v>0</v>
      </c>
    </row>
    <row r="44" spans="2:6" s="137" customFormat="1" ht="15.75" customHeight="1" thickBot="1">
      <c r="B44" s="113" t="s">
        <v>7</v>
      </c>
      <c r="C44" s="258" t="s">
        <v>21</v>
      </c>
      <c r="D44" s="259"/>
      <c r="E44" s="260">
        <v>5.3</v>
      </c>
      <c r="F44" s="54">
        <f>F25*21</f>
        <v>0</v>
      </c>
    </row>
    <row r="45" spans="2:6" ht="15" thickBot="1">
      <c r="B45" s="249" t="s">
        <v>23</v>
      </c>
      <c r="C45" s="250"/>
      <c r="D45" s="250"/>
      <c r="E45" s="251"/>
      <c r="F45" s="57">
        <f>SUM(F43:F44)</f>
        <v>0</v>
      </c>
    </row>
    <row r="46" spans="2:6" ht="9.75" customHeight="1">
      <c r="B46" s="6"/>
      <c r="C46" s="6"/>
      <c r="D46" s="6"/>
      <c r="E46" s="21"/>
      <c r="F46" s="21"/>
    </row>
    <row r="47" spans="2:6" ht="15.75" thickBot="1">
      <c r="B47" s="22" t="s">
        <v>24</v>
      </c>
      <c r="C47" s="6"/>
      <c r="D47" s="6"/>
      <c r="E47" s="21"/>
      <c r="F47" s="21"/>
    </row>
    <row r="48" spans="2:6" ht="15" thickBot="1">
      <c r="B48" s="55">
        <v>3</v>
      </c>
      <c r="C48" s="221" t="s">
        <v>1</v>
      </c>
      <c r="D48" s="222"/>
      <c r="E48" s="223"/>
      <c r="F48" s="46" t="s">
        <v>18</v>
      </c>
    </row>
    <row r="49" spans="2:6" ht="15.75" thickBot="1">
      <c r="B49" s="87" t="s">
        <v>6</v>
      </c>
      <c r="C49" s="305" t="s">
        <v>25</v>
      </c>
      <c r="D49" s="306"/>
      <c r="E49" s="307"/>
      <c r="F49" s="53">
        <f>F29</f>
        <v>0</v>
      </c>
    </row>
    <row r="50" spans="2:6" s="100" customFormat="1" ht="15.75" thickBot="1">
      <c r="B50" s="261" t="s">
        <v>2</v>
      </c>
      <c r="C50" s="262"/>
      <c r="D50" s="262"/>
      <c r="E50" s="263"/>
      <c r="F50" s="57">
        <f>SUM(F49:F49)</f>
        <v>0</v>
      </c>
    </row>
    <row r="51" spans="2:6" s="100" customFormat="1" ht="10.5" customHeight="1">
      <c r="B51" s="6"/>
      <c r="C51" s="6"/>
      <c r="D51" s="6"/>
      <c r="E51" s="21"/>
      <c r="F51" s="21"/>
    </row>
    <row r="52" spans="2:6" s="100" customFormat="1" ht="15">
      <c r="B52" s="22" t="s">
        <v>56</v>
      </c>
      <c r="C52" s="6"/>
      <c r="D52" s="9"/>
      <c r="E52" s="21"/>
      <c r="F52" s="21"/>
    </row>
    <row r="53" spans="2:6" s="100" customFormat="1" ht="15" customHeight="1" thickBot="1">
      <c r="B53" s="22" t="s">
        <v>57</v>
      </c>
      <c r="C53" s="6"/>
      <c r="D53" s="9"/>
      <c r="E53" s="21"/>
      <c r="F53" s="21"/>
    </row>
    <row r="54" spans="2:6" s="100" customFormat="1" ht="15.75" thickBot="1">
      <c r="B54" s="58" t="s">
        <v>26</v>
      </c>
      <c r="C54" s="244" t="s">
        <v>27</v>
      </c>
      <c r="D54" s="245"/>
      <c r="E54" s="46" t="s">
        <v>3</v>
      </c>
      <c r="F54" s="34" t="s">
        <v>18</v>
      </c>
    </row>
    <row r="55" spans="2:6" s="100" customFormat="1" ht="15">
      <c r="B55" s="95" t="s">
        <v>6</v>
      </c>
      <c r="C55" s="224" t="s">
        <v>58</v>
      </c>
      <c r="D55" s="226"/>
      <c r="E55" s="114">
        <v>20</v>
      </c>
      <c r="F55" s="56">
        <f>E55%*$F$39</f>
        <v>0</v>
      </c>
    </row>
    <row r="56" spans="2:6" s="100" customFormat="1" ht="15" customHeight="1">
      <c r="B56" s="1" t="s">
        <v>7</v>
      </c>
      <c r="C56" s="214" t="s">
        <v>59</v>
      </c>
      <c r="D56" s="216"/>
      <c r="E56" s="101">
        <v>1.5</v>
      </c>
      <c r="F56" s="115">
        <f aca="true" t="shared" si="0" ref="F56:F62">E56%*$F$39</f>
        <v>0</v>
      </c>
    </row>
    <row r="57" spans="2:11" s="100" customFormat="1" ht="15">
      <c r="B57" s="1" t="s">
        <v>8</v>
      </c>
      <c r="C57" s="214" t="s">
        <v>60</v>
      </c>
      <c r="D57" s="216"/>
      <c r="E57" s="102">
        <v>1</v>
      </c>
      <c r="F57" s="115">
        <f t="shared" si="0"/>
        <v>0</v>
      </c>
      <c r="K57" s="138"/>
    </row>
    <row r="58" spans="2:6" s="100" customFormat="1" ht="15">
      <c r="B58" s="1" t="s">
        <v>9</v>
      </c>
      <c r="C58" s="214" t="s">
        <v>61</v>
      </c>
      <c r="D58" s="216"/>
      <c r="E58" s="102">
        <v>0.2</v>
      </c>
      <c r="F58" s="115">
        <f t="shared" si="0"/>
        <v>0</v>
      </c>
    </row>
    <row r="59" spans="2:9" s="100" customFormat="1" ht="15">
      <c r="B59" s="88" t="s">
        <v>11</v>
      </c>
      <c r="C59" s="214" t="s">
        <v>62</v>
      </c>
      <c r="D59" s="216"/>
      <c r="E59" s="167">
        <v>2.5</v>
      </c>
      <c r="F59" s="168">
        <f t="shared" si="0"/>
        <v>0</v>
      </c>
      <c r="I59" s="104"/>
    </row>
    <row r="60" spans="2:6" s="100" customFormat="1" ht="15">
      <c r="B60" s="1" t="s">
        <v>12</v>
      </c>
      <c r="C60" s="214" t="s">
        <v>63</v>
      </c>
      <c r="D60" s="216"/>
      <c r="E60" s="167">
        <v>8</v>
      </c>
      <c r="F60" s="168">
        <f t="shared" si="0"/>
        <v>0</v>
      </c>
    </row>
    <row r="61" spans="2:6" s="100" customFormat="1" ht="15">
      <c r="B61" s="88" t="s">
        <v>15</v>
      </c>
      <c r="C61" s="214" t="s">
        <v>64</v>
      </c>
      <c r="D61" s="216"/>
      <c r="E61" s="103">
        <v>3</v>
      </c>
      <c r="F61" s="115">
        <f t="shared" si="0"/>
        <v>0</v>
      </c>
    </row>
    <row r="62" spans="2:6" s="100" customFormat="1" ht="15.75" thickBot="1">
      <c r="B62" s="60" t="s">
        <v>65</v>
      </c>
      <c r="C62" s="266" t="s">
        <v>66</v>
      </c>
      <c r="D62" s="217"/>
      <c r="E62" s="84">
        <v>0.6</v>
      </c>
      <c r="F62" s="59">
        <f t="shared" si="0"/>
        <v>0</v>
      </c>
    </row>
    <row r="63" spans="2:6" s="100" customFormat="1" ht="15.75" thickBot="1">
      <c r="B63" s="221" t="s">
        <v>4</v>
      </c>
      <c r="C63" s="222"/>
      <c r="D63" s="223"/>
      <c r="E63" s="41">
        <f>SUM(E55:E62)</f>
        <v>36.800000000000004</v>
      </c>
      <c r="F63" s="61">
        <f>SUM(F55:F62)</f>
        <v>0</v>
      </c>
    </row>
    <row r="64" spans="2:6" s="100" customFormat="1" ht="9.75" customHeight="1">
      <c r="B64" s="6"/>
      <c r="C64" s="6"/>
      <c r="D64" s="9"/>
      <c r="E64" s="10"/>
      <c r="F64" s="10"/>
    </row>
    <row r="65" spans="2:6" s="21" customFormat="1" ht="15.75" thickBot="1">
      <c r="B65" s="22" t="s">
        <v>67</v>
      </c>
      <c r="C65" s="6"/>
      <c r="D65" s="9"/>
      <c r="E65" s="10"/>
      <c r="F65" s="10"/>
    </row>
    <row r="66" spans="2:6" ht="15" thickBot="1">
      <c r="B66" s="51" t="s">
        <v>28</v>
      </c>
      <c r="C66" s="244" t="s">
        <v>68</v>
      </c>
      <c r="D66" s="245"/>
      <c r="E66" s="46" t="s">
        <v>3</v>
      </c>
      <c r="F66" s="47" t="s">
        <v>18</v>
      </c>
    </row>
    <row r="67" spans="2:6" ht="15">
      <c r="B67" s="112" t="s">
        <v>6</v>
      </c>
      <c r="C67" s="242" t="s">
        <v>69</v>
      </c>
      <c r="D67" s="243"/>
      <c r="E67" s="114">
        <v>8.33</v>
      </c>
      <c r="F67" s="116">
        <f>E67%*$F$39</f>
        <v>0</v>
      </c>
    </row>
    <row r="68" spans="2:10" ht="15.75" customHeight="1" thickBot="1">
      <c r="B68" s="60" t="s">
        <v>7</v>
      </c>
      <c r="C68" s="236" t="s">
        <v>70</v>
      </c>
      <c r="D68" s="237"/>
      <c r="E68" s="42">
        <v>3.03</v>
      </c>
      <c r="F68" s="123">
        <f>E68%*$F$39</f>
        <v>0</v>
      </c>
      <c r="I68" s="105"/>
      <c r="J68" s="105"/>
    </row>
    <row r="69" spans="2:6" ht="15" thickBot="1">
      <c r="B69" s="246" t="s">
        <v>29</v>
      </c>
      <c r="C69" s="247"/>
      <c r="D69" s="248"/>
      <c r="E69" s="29">
        <f>SUM(E67:E68)</f>
        <v>11.36</v>
      </c>
      <c r="F69" s="63">
        <f>SUM(F67:F68)</f>
        <v>0</v>
      </c>
    </row>
    <row r="70" spans="2:8" ht="15.75" customHeight="1" thickBot="1">
      <c r="B70" s="64" t="s">
        <v>8</v>
      </c>
      <c r="C70" s="202" t="s">
        <v>71</v>
      </c>
      <c r="D70" s="204"/>
      <c r="E70" s="30">
        <f>E63*E69%</f>
        <v>4.18048</v>
      </c>
      <c r="F70" s="65">
        <f>E70%*$F$39</f>
        <v>0</v>
      </c>
      <c r="H70" s="96"/>
    </row>
    <row r="71" spans="2:6" ht="15" thickBot="1">
      <c r="B71" s="221" t="s">
        <v>4</v>
      </c>
      <c r="C71" s="222"/>
      <c r="D71" s="223"/>
      <c r="E71" s="35">
        <f>E69+E70</f>
        <v>15.540479999999999</v>
      </c>
      <c r="F71" s="66">
        <f>F69+F70</f>
        <v>0</v>
      </c>
    </row>
    <row r="72" spans="2:6" ht="10.5" customHeight="1">
      <c r="B72" s="9"/>
      <c r="C72" s="7"/>
      <c r="D72" s="11"/>
      <c r="E72" s="7"/>
      <c r="F72" s="12"/>
    </row>
    <row r="73" spans="2:6" ht="15" thickBot="1">
      <c r="B73" s="22" t="s">
        <v>98</v>
      </c>
      <c r="C73" s="6"/>
      <c r="D73" s="9"/>
      <c r="E73" s="10"/>
      <c r="F73" s="10"/>
    </row>
    <row r="74" spans="2:6" ht="15.75" customHeight="1" thickBot="1">
      <c r="B74" s="51" t="s">
        <v>30</v>
      </c>
      <c r="C74" s="244" t="s">
        <v>97</v>
      </c>
      <c r="D74" s="245"/>
      <c r="E74" s="46" t="s">
        <v>3</v>
      </c>
      <c r="F74" s="47" t="s">
        <v>18</v>
      </c>
    </row>
    <row r="75" spans="2:6" ht="15">
      <c r="B75" s="95" t="s">
        <v>6</v>
      </c>
      <c r="C75" s="224" t="s">
        <v>97</v>
      </c>
      <c r="D75" s="226"/>
      <c r="E75" s="142">
        <f>((6/12)*E63%*35.5%*81.2%*((1.86/25))/12)*100</f>
        <v>0.03288470080000001</v>
      </c>
      <c r="F75" s="56">
        <f>E75%*$F$39</f>
        <v>0</v>
      </c>
    </row>
    <row r="76" spans="2:6" ht="15.75" customHeight="1" thickBot="1">
      <c r="B76" s="60" t="s">
        <v>7</v>
      </c>
      <c r="C76" s="228" t="s">
        <v>72</v>
      </c>
      <c r="D76" s="229"/>
      <c r="E76" s="42">
        <f>E63%*E75</f>
        <v>0.012101569894400003</v>
      </c>
      <c r="F76" s="62">
        <f>E76%*$F$39</f>
        <v>0</v>
      </c>
    </row>
    <row r="77" spans="2:6" ht="15.75" customHeight="1" thickBot="1">
      <c r="B77" s="221" t="s">
        <v>4</v>
      </c>
      <c r="C77" s="222"/>
      <c r="D77" s="223"/>
      <c r="E77" s="35">
        <f>SUM(E75:E76)</f>
        <v>0.04498627069440001</v>
      </c>
      <c r="F77" s="61">
        <f>SUM(F75:F76)</f>
        <v>0</v>
      </c>
    </row>
    <row r="78" spans="2:11" ht="9.75" customHeight="1">
      <c r="B78" s="9"/>
      <c r="C78" s="7"/>
      <c r="D78" s="11"/>
      <c r="E78" s="7"/>
      <c r="F78" s="12"/>
      <c r="K78" s="139"/>
    </row>
    <row r="79" spans="2:11" ht="15.75" customHeight="1" thickBot="1">
      <c r="B79" s="22" t="s">
        <v>73</v>
      </c>
      <c r="C79" s="6"/>
      <c r="D79" s="9"/>
      <c r="E79" s="10"/>
      <c r="F79" s="10"/>
      <c r="K79" s="139"/>
    </row>
    <row r="80" spans="2:11" ht="15" thickBot="1">
      <c r="B80" s="51" t="s">
        <v>31</v>
      </c>
      <c r="C80" s="244" t="s">
        <v>74</v>
      </c>
      <c r="D80" s="245"/>
      <c r="E80" s="46" t="s">
        <v>3</v>
      </c>
      <c r="F80" s="46" t="s">
        <v>18</v>
      </c>
      <c r="K80" s="139"/>
    </row>
    <row r="81" spans="2:6" ht="15.75" customHeight="1">
      <c r="B81" s="95" t="s">
        <v>6</v>
      </c>
      <c r="C81" s="242" t="s">
        <v>75</v>
      </c>
      <c r="D81" s="243"/>
      <c r="E81" s="114">
        <f>(5%*(1/12))*100</f>
        <v>0.4166666666666667</v>
      </c>
      <c r="F81" s="116">
        <f>E81%*$F$39</f>
        <v>0</v>
      </c>
    </row>
    <row r="82" spans="2:6" ht="15.75" customHeight="1">
      <c r="B82" s="1" t="s">
        <v>7</v>
      </c>
      <c r="C82" s="193" t="s">
        <v>76</v>
      </c>
      <c r="D82" s="194"/>
      <c r="E82" s="102">
        <f>E60%*E81</f>
        <v>0.03333333333333333</v>
      </c>
      <c r="F82" s="117">
        <f>E82%*$F$39</f>
        <v>0</v>
      </c>
    </row>
    <row r="83" spans="2:6" ht="15.75" customHeight="1">
      <c r="B83" s="1" t="s">
        <v>8</v>
      </c>
      <c r="C83" s="193" t="s">
        <v>77</v>
      </c>
      <c r="D83" s="194"/>
      <c r="E83" s="102">
        <f>(((7/30/12)))*100</f>
        <v>1.9444444444444444</v>
      </c>
      <c r="F83" s="117">
        <f>E83%*$F$39</f>
        <v>0</v>
      </c>
    </row>
    <row r="84" spans="2:10" ht="15">
      <c r="B84" s="1" t="s">
        <v>9</v>
      </c>
      <c r="C84" s="193" t="s">
        <v>78</v>
      </c>
      <c r="D84" s="194"/>
      <c r="E84" s="102">
        <f>E83%*E63</f>
        <v>0.7155555555555556</v>
      </c>
      <c r="F84" s="117">
        <f>E84%*$F$39</f>
        <v>0</v>
      </c>
      <c r="J84" s="105"/>
    </row>
    <row r="85" spans="2:10" ht="27.75" customHeight="1" thickBot="1">
      <c r="B85" s="1" t="s">
        <v>11</v>
      </c>
      <c r="C85" s="236" t="s">
        <v>115</v>
      </c>
      <c r="D85" s="237"/>
      <c r="E85" s="124">
        <v>5</v>
      </c>
      <c r="F85" s="125">
        <f>E85%*$F$39</f>
        <v>0</v>
      </c>
      <c r="H85" s="105"/>
      <c r="J85" s="105"/>
    </row>
    <row r="86" spans="2:8" ht="15" thickBot="1">
      <c r="B86" s="238" t="s">
        <v>4</v>
      </c>
      <c r="C86" s="239"/>
      <c r="D86" s="240"/>
      <c r="E86" s="39">
        <f>SUM(E81:E85)</f>
        <v>8.11</v>
      </c>
      <c r="F86" s="68">
        <f>SUM(F81:F85)</f>
        <v>0</v>
      </c>
      <c r="H86" s="96"/>
    </row>
    <row r="87" spans="2:6" ht="9.75" customHeight="1">
      <c r="B87" s="9"/>
      <c r="C87" s="7"/>
      <c r="D87" s="11"/>
      <c r="E87" s="7"/>
      <c r="F87" s="12"/>
    </row>
    <row r="88" spans="2:6" ht="15" thickBot="1">
      <c r="B88" s="22" t="s">
        <v>79</v>
      </c>
      <c r="C88" s="6"/>
      <c r="D88" s="9"/>
      <c r="E88" s="10"/>
      <c r="F88" s="10"/>
    </row>
    <row r="89" spans="2:6" ht="15" thickBot="1">
      <c r="B89" s="51" t="s">
        <v>31</v>
      </c>
      <c r="C89" s="227" t="s">
        <v>80</v>
      </c>
      <c r="D89" s="241"/>
      <c r="E89" s="46" t="s">
        <v>3</v>
      </c>
      <c r="F89" s="46" t="s">
        <v>18</v>
      </c>
    </row>
    <row r="90" spans="2:9" ht="15.75" customHeight="1">
      <c r="B90" s="33" t="s">
        <v>6</v>
      </c>
      <c r="C90" s="242" t="s">
        <v>96</v>
      </c>
      <c r="D90" s="243"/>
      <c r="E90" s="114">
        <v>9.07</v>
      </c>
      <c r="F90" s="116">
        <f>E90%*$F$39</f>
        <v>0</v>
      </c>
      <c r="I90" s="105"/>
    </row>
    <row r="91" spans="2:10" ht="15.75" customHeight="1">
      <c r="B91" s="1" t="s">
        <v>7</v>
      </c>
      <c r="C91" s="214" t="s">
        <v>81</v>
      </c>
      <c r="D91" s="216"/>
      <c r="E91" s="143">
        <f>((1/30)/12)*100</f>
        <v>0.2777777777777778</v>
      </c>
      <c r="F91" s="115">
        <f>E91%*$F$39</f>
        <v>0</v>
      </c>
      <c r="J91" s="105"/>
    </row>
    <row r="92" spans="2:6" ht="15">
      <c r="B92" s="1" t="s">
        <v>8</v>
      </c>
      <c r="C92" s="214" t="s">
        <v>99</v>
      </c>
      <c r="D92" s="216"/>
      <c r="E92" s="143">
        <f>(((5/30)/12)*1.5%)*100</f>
        <v>0.020833333333333332</v>
      </c>
      <c r="F92" s="115">
        <f>E92%*$F$39</f>
        <v>0</v>
      </c>
    </row>
    <row r="93" spans="2:9" ht="15">
      <c r="B93" s="1" t="s">
        <v>9</v>
      </c>
      <c r="C93" s="214" t="s">
        <v>82</v>
      </c>
      <c r="D93" s="216"/>
      <c r="E93" s="143">
        <f>(((15/30)/12)*0.78%)*100</f>
        <v>0.0325</v>
      </c>
      <c r="F93" s="115">
        <f>E93%*$F$39</f>
        <v>0</v>
      </c>
      <c r="I93" s="105"/>
    </row>
    <row r="94" spans="2:6" ht="15.75" thickBot="1">
      <c r="B94" s="60" t="s">
        <v>11</v>
      </c>
      <c r="C94" s="228" t="s">
        <v>22</v>
      </c>
      <c r="D94" s="229"/>
      <c r="E94" s="40"/>
      <c r="F94" s="59">
        <f>E94%*$F$39</f>
        <v>0</v>
      </c>
    </row>
    <row r="95" spans="2:6" ht="15" thickBot="1">
      <c r="B95" s="246" t="s">
        <v>29</v>
      </c>
      <c r="C95" s="247"/>
      <c r="D95" s="248"/>
      <c r="E95" s="4">
        <f>SUM(E90:E93)</f>
        <v>9.401111111111113</v>
      </c>
      <c r="F95" s="70">
        <f>SUM(F90:F94)</f>
        <v>0</v>
      </c>
    </row>
    <row r="96" spans="2:6" ht="15.75" thickBot="1">
      <c r="B96" s="126" t="s">
        <v>15</v>
      </c>
      <c r="C96" s="300" t="s">
        <v>83</v>
      </c>
      <c r="D96" s="301"/>
      <c r="E96" s="127">
        <f>E63%*E95</f>
        <v>3.4596088888888903</v>
      </c>
      <c r="F96" s="123">
        <f>E96%*$F$39</f>
        <v>0</v>
      </c>
    </row>
    <row r="97" spans="2:6" ht="15" thickBot="1">
      <c r="B97" s="302" t="s">
        <v>4</v>
      </c>
      <c r="C97" s="303"/>
      <c r="D97" s="304"/>
      <c r="E97" s="36">
        <f>SUM(E95:E96)</f>
        <v>12.860720000000004</v>
      </c>
      <c r="F97" s="71">
        <f>SUM(F95:F96)</f>
        <v>0</v>
      </c>
    </row>
    <row r="98" spans="2:6" ht="30.75" customHeight="1">
      <c r="B98" s="21"/>
      <c r="C98" s="21"/>
      <c r="D98" s="21"/>
      <c r="E98" s="21"/>
      <c r="F98" s="21"/>
    </row>
    <row r="99" spans="2:6" ht="15.75" thickBot="1">
      <c r="B99" s="22" t="s">
        <v>46</v>
      </c>
      <c r="C99" s="6"/>
      <c r="D99" s="6"/>
      <c r="E99" s="21"/>
      <c r="F99" s="21"/>
    </row>
    <row r="100" spans="2:6" ht="15" thickBot="1">
      <c r="B100" s="51">
        <v>5</v>
      </c>
      <c r="C100" s="221" t="s">
        <v>32</v>
      </c>
      <c r="D100" s="223"/>
      <c r="E100" s="34" t="s">
        <v>18</v>
      </c>
      <c r="F100" s="34" t="s">
        <v>18</v>
      </c>
    </row>
    <row r="101" spans="2:6" ht="15.75" thickBot="1">
      <c r="B101" s="72" t="s">
        <v>6</v>
      </c>
      <c r="C101" s="232" t="s">
        <v>51</v>
      </c>
      <c r="D101" s="233"/>
      <c r="E101" s="144">
        <v>5.31</v>
      </c>
      <c r="F101" s="73">
        <f>E101%*($F$39+$F$45+$F$50+$F$63+$F$71+F77+$F$86+F97)</f>
        <v>0</v>
      </c>
    </row>
    <row r="102" spans="2:6" ht="15.75" thickBot="1">
      <c r="B102" s="74" t="s">
        <v>7</v>
      </c>
      <c r="C102" s="234" t="s">
        <v>33</v>
      </c>
      <c r="D102" s="235"/>
      <c r="E102" s="189">
        <f>SUM(E103:E105)</f>
        <v>8.65</v>
      </c>
      <c r="F102" s="75">
        <f>E102%*$F$121</f>
        <v>0</v>
      </c>
    </row>
    <row r="103" spans="2:8" ht="15">
      <c r="B103" s="69" t="s">
        <v>34</v>
      </c>
      <c r="C103" s="224" t="s">
        <v>40</v>
      </c>
      <c r="D103" s="226"/>
      <c r="E103" s="145">
        <v>0.65</v>
      </c>
      <c r="F103" s="128">
        <f>E103%*$F$121</f>
        <v>0</v>
      </c>
      <c r="H103" s="96"/>
    </row>
    <row r="104" spans="2:9" ht="15" customHeight="1">
      <c r="B104" s="88" t="s">
        <v>35</v>
      </c>
      <c r="C104" s="214" t="s">
        <v>41</v>
      </c>
      <c r="D104" s="216"/>
      <c r="E104" s="146">
        <v>3</v>
      </c>
      <c r="F104" s="128">
        <f>E104%*$F$121</f>
        <v>0</v>
      </c>
      <c r="I104" s="96"/>
    </row>
    <row r="105" spans="2:6" ht="15.75" thickBot="1">
      <c r="B105" s="64" t="s">
        <v>36</v>
      </c>
      <c r="C105" s="228" t="s">
        <v>42</v>
      </c>
      <c r="D105" s="229"/>
      <c r="E105" s="147">
        <f>$F$32</f>
        <v>5</v>
      </c>
      <c r="F105" s="128">
        <f>E105%*$F$121</f>
        <v>0</v>
      </c>
    </row>
    <row r="106" spans="2:6" ht="15.75" thickBot="1">
      <c r="B106" s="76" t="s">
        <v>8</v>
      </c>
      <c r="C106" s="230" t="s">
        <v>52</v>
      </c>
      <c r="D106" s="231"/>
      <c r="E106" s="148">
        <v>7.2</v>
      </c>
      <c r="F106" s="77">
        <f>E106%*($F$39+$F$45+$F$50+$F$63+$F$71+F77+F86+$F$97+$F$101)</f>
        <v>0</v>
      </c>
    </row>
    <row r="107" spans="2:8" s="93" customFormat="1" ht="19.5" thickBot="1">
      <c r="B107" s="221" t="s">
        <v>45</v>
      </c>
      <c r="C107" s="222"/>
      <c r="D107" s="223"/>
      <c r="E107" s="37">
        <f>E101+E102+E106</f>
        <v>21.16</v>
      </c>
      <c r="F107" s="78">
        <f>F101+F102+F106</f>
        <v>0</v>
      </c>
      <c r="H107" s="140"/>
    </row>
    <row r="108" spans="2:6" ht="15">
      <c r="B108" s="9"/>
      <c r="C108" s="7"/>
      <c r="D108" s="7"/>
      <c r="E108" s="21"/>
      <c r="F108" s="21"/>
    </row>
    <row r="109" spans="2:6" ht="15">
      <c r="B109" s="9"/>
      <c r="C109" s="7"/>
      <c r="D109" s="7"/>
      <c r="E109" s="21"/>
      <c r="F109" s="21"/>
    </row>
    <row r="110" spans="2:6" ht="15">
      <c r="B110" s="9"/>
      <c r="C110" s="7"/>
      <c r="D110" s="7"/>
      <c r="E110" s="21"/>
      <c r="F110" s="21"/>
    </row>
    <row r="111" spans="2:6" s="141" customFormat="1" ht="19.5" customHeight="1">
      <c r="B111" s="13" t="s">
        <v>124</v>
      </c>
      <c r="C111" s="14"/>
      <c r="D111" s="14"/>
      <c r="E111" s="31"/>
      <c r="F111" s="31"/>
    </row>
    <row r="112" spans="2:6" s="141" customFormat="1" ht="15.75" thickBot="1">
      <c r="B112" s="15"/>
      <c r="C112" s="7"/>
      <c r="D112" s="7"/>
      <c r="E112" s="21"/>
      <c r="F112" s="21"/>
    </row>
    <row r="113" spans="2:6" s="141" customFormat="1" ht="15.75" customHeight="1" thickBot="1">
      <c r="B113" s="227" t="s">
        <v>93</v>
      </c>
      <c r="C113" s="200"/>
      <c r="D113" s="200"/>
      <c r="E113" s="201"/>
      <c r="F113" s="46" t="s">
        <v>18</v>
      </c>
    </row>
    <row r="114" spans="2:6" s="141" customFormat="1" ht="15">
      <c r="B114" s="95" t="s">
        <v>6</v>
      </c>
      <c r="C114" s="224" t="s">
        <v>37</v>
      </c>
      <c r="D114" s="225"/>
      <c r="E114" s="226"/>
      <c r="F114" s="56">
        <f>F39</f>
        <v>0</v>
      </c>
    </row>
    <row r="115" spans="2:6" s="141" customFormat="1" ht="15.75" customHeight="1">
      <c r="B115" s="88" t="s">
        <v>7</v>
      </c>
      <c r="C115" s="214" t="s">
        <v>38</v>
      </c>
      <c r="D115" s="215"/>
      <c r="E115" s="216"/>
      <c r="F115" s="115">
        <f>F45</f>
        <v>0</v>
      </c>
    </row>
    <row r="116" spans="2:6" ht="15">
      <c r="B116" s="88" t="s">
        <v>8</v>
      </c>
      <c r="C116" s="214" t="s">
        <v>43</v>
      </c>
      <c r="D116" s="215"/>
      <c r="E116" s="216"/>
      <c r="F116" s="115">
        <f>F50</f>
        <v>0</v>
      </c>
    </row>
    <row r="117" spans="2:6" ht="15">
      <c r="B117" s="1" t="s">
        <v>9</v>
      </c>
      <c r="C117" s="214" t="s">
        <v>39</v>
      </c>
      <c r="D117" s="215"/>
      <c r="E117" s="216"/>
      <c r="F117" s="115">
        <f>F63+F71+F77+F86+F97</f>
        <v>0</v>
      </c>
    </row>
    <row r="118" spans="2:6" ht="15.75" thickBot="1">
      <c r="B118" s="60" t="s">
        <v>11</v>
      </c>
      <c r="C118" s="217" t="s">
        <v>95</v>
      </c>
      <c r="D118" s="217"/>
      <c r="E118" s="217"/>
      <c r="F118" s="62">
        <f>F101+F106</f>
        <v>0</v>
      </c>
    </row>
    <row r="119" spans="2:6" ht="15" thickBot="1">
      <c r="B119" s="218" t="s">
        <v>29</v>
      </c>
      <c r="C119" s="219"/>
      <c r="D119" s="219"/>
      <c r="E119" s="220"/>
      <c r="F119" s="79">
        <f>SUM(F114:F118)</f>
        <v>0</v>
      </c>
    </row>
    <row r="120" spans="2:8" ht="15.75" thickBot="1">
      <c r="B120" s="67" t="s">
        <v>12</v>
      </c>
      <c r="C120" s="202" t="s">
        <v>47</v>
      </c>
      <c r="D120" s="203"/>
      <c r="E120" s="204"/>
      <c r="F120" s="54">
        <f>F121-F119</f>
        <v>0</v>
      </c>
      <c r="H120" s="105"/>
    </row>
    <row r="121" spans="2:6" ht="15" thickBot="1">
      <c r="B121" s="199" t="s">
        <v>55</v>
      </c>
      <c r="C121" s="200"/>
      <c r="D121" s="200"/>
      <c r="E121" s="201"/>
      <c r="F121" s="80">
        <f>F119/(100%-E102%)</f>
        <v>0</v>
      </c>
    </row>
    <row r="122" ht="12" thickBot="1"/>
    <row r="123" spans="2:6" ht="15" thickBot="1">
      <c r="B123" s="191" t="s">
        <v>102</v>
      </c>
      <c r="C123" s="192"/>
      <c r="D123" s="192"/>
      <c r="E123" s="192"/>
      <c r="F123" s="210"/>
    </row>
    <row r="124" spans="2:6" ht="15" customHeight="1" thickBot="1">
      <c r="B124" s="211" t="s">
        <v>89</v>
      </c>
      <c r="C124" s="212"/>
      <c r="D124" s="212"/>
      <c r="E124" s="212"/>
      <c r="F124" s="213"/>
    </row>
    <row r="125" spans="2:6" ht="30" customHeight="1">
      <c r="B125" s="33" t="s">
        <v>6</v>
      </c>
      <c r="C125" s="205" t="s">
        <v>48</v>
      </c>
      <c r="D125" s="206"/>
      <c r="E125" s="206"/>
      <c r="F125" s="207"/>
    </row>
    <row r="126" spans="2:6" ht="15" customHeight="1">
      <c r="B126" s="1" t="s">
        <v>7</v>
      </c>
      <c r="C126" s="89" t="s">
        <v>125</v>
      </c>
      <c r="D126" s="90"/>
      <c r="E126" s="90"/>
      <c r="F126" s="91"/>
    </row>
    <row r="127" spans="2:6" ht="15.75" thickBot="1">
      <c r="B127" s="88" t="s">
        <v>116</v>
      </c>
      <c r="C127" s="196" t="s">
        <v>118</v>
      </c>
      <c r="D127" s="197"/>
      <c r="E127" s="197"/>
      <c r="F127" s="198"/>
    </row>
    <row r="128" spans="2:6" ht="15" customHeight="1" thickBot="1">
      <c r="B128" s="211" t="s">
        <v>87</v>
      </c>
      <c r="C128" s="212"/>
      <c r="D128" s="212"/>
      <c r="E128" s="212"/>
      <c r="F128" s="213"/>
    </row>
    <row r="129" spans="2:6" ht="15">
      <c r="B129" s="1" t="s">
        <v>6</v>
      </c>
      <c r="C129" s="196" t="s">
        <v>49</v>
      </c>
      <c r="D129" s="197"/>
      <c r="E129" s="197"/>
      <c r="F129" s="198"/>
    </row>
    <row r="130" spans="2:6" ht="15.75" thickBot="1">
      <c r="B130" s="1" t="s">
        <v>7</v>
      </c>
      <c r="C130" s="196" t="s">
        <v>53</v>
      </c>
      <c r="D130" s="197"/>
      <c r="E130" s="197"/>
      <c r="F130" s="198"/>
    </row>
    <row r="131" spans="2:6" ht="15" thickBot="1">
      <c r="B131" s="211" t="s">
        <v>92</v>
      </c>
      <c r="C131" s="212"/>
      <c r="D131" s="212"/>
      <c r="E131" s="212"/>
      <c r="F131" s="213"/>
    </row>
    <row r="132" spans="2:6" ht="45" customHeight="1" thickBot="1">
      <c r="B132" s="1" t="s">
        <v>6</v>
      </c>
      <c r="C132" s="208" t="s">
        <v>151</v>
      </c>
      <c r="D132" s="209"/>
      <c r="E132" s="209"/>
      <c r="F132" s="190"/>
    </row>
    <row r="133" spans="2:6" ht="45" customHeight="1" thickBot="1">
      <c r="B133" s="32" t="s">
        <v>106</v>
      </c>
      <c r="C133" s="191" t="s">
        <v>102</v>
      </c>
      <c r="D133" s="192"/>
      <c r="E133" s="192"/>
      <c r="F133" s="210"/>
    </row>
    <row r="134" spans="2:6" ht="55.5" customHeight="1">
      <c r="B134" s="1" t="s">
        <v>119</v>
      </c>
      <c r="C134" s="196" t="s">
        <v>103</v>
      </c>
      <c r="D134" s="197"/>
      <c r="E134" s="197"/>
      <c r="F134" s="198"/>
    </row>
    <row r="135" spans="2:6" ht="52.5" customHeight="1">
      <c r="B135" s="1" t="s">
        <v>120</v>
      </c>
      <c r="C135" s="196" t="s">
        <v>121</v>
      </c>
      <c r="D135" s="197"/>
      <c r="E135" s="197"/>
      <c r="F135" s="198"/>
    </row>
    <row r="136" spans="2:6" ht="63" customHeight="1" thickBot="1">
      <c r="B136" s="60" t="s">
        <v>122</v>
      </c>
      <c r="C136" s="293" t="s">
        <v>104</v>
      </c>
      <c r="D136" s="294"/>
      <c r="E136" s="294"/>
      <c r="F136" s="295"/>
    </row>
  </sheetData>
  <sheetProtection password="ED83" sheet="1"/>
  <mergeCells count="98">
    <mergeCell ref="C136:F136"/>
    <mergeCell ref="C20:E20"/>
    <mergeCell ref="C26:D26"/>
    <mergeCell ref="B95:D95"/>
    <mergeCell ref="C96:D96"/>
    <mergeCell ref="B97:D97"/>
    <mergeCell ref="C49:E49"/>
    <mergeCell ref="C93:D93"/>
    <mergeCell ref="C24:D24"/>
    <mergeCell ref="C25:D25"/>
    <mergeCell ref="B6:F6"/>
    <mergeCell ref="C13:E13"/>
    <mergeCell ref="D7:F7"/>
    <mergeCell ref="D8:E8"/>
    <mergeCell ref="C11:E11"/>
    <mergeCell ref="C12:F12"/>
    <mergeCell ref="D10:F10"/>
    <mergeCell ref="C9:E9"/>
    <mergeCell ref="B17:F17"/>
    <mergeCell ref="C18:E18"/>
    <mergeCell ref="C19:E19"/>
    <mergeCell ref="B123:F123"/>
    <mergeCell ref="C21:E21"/>
    <mergeCell ref="B31:E31"/>
    <mergeCell ref="C32:E32"/>
    <mergeCell ref="C37:E37"/>
    <mergeCell ref="C29:E29"/>
    <mergeCell ref="B23:D23"/>
    <mergeCell ref="C38:E38"/>
    <mergeCell ref="B28:E28"/>
    <mergeCell ref="B124:F124"/>
    <mergeCell ref="C56:D56"/>
    <mergeCell ref="C57:D57"/>
    <mergeCell ref="C58:D58"/>
    <mergeCell ref="C59:D59"/>
    <mergeCell ref="C60:D60"/>
    <mergeCell ref="C61:D61"/>
    <mergeCell ref="C62:D62"/>
    <mergeCell ref="B128:F128"/>
    <mergeCell ref="B45:E45"/>
    <mergeCell ref="B39:E39"/>
    <mergeCell ref="C42:E42"/>
    <mergeCell ref="C43:E43"/>
    <mergeCell ref="C44:E44"/>
    <mergeCell ref="C55:D55"/>
    <mergeCell ref="C48:E48"/>
    <mergeCell ref="B50:E50"/>
    <mergeCell ref="C54:D54"/>
    <mergeCell ref="B63:D63"/>
    <mergeCell ref="C66:D66"/>
    <mergeCell ref="C67:D67"/>
    <mergeCell ref="C68:D68"/>
    <mergeCell ref="B69:D69"/>
    <mergeCell ref="C70:D70"/>
    <mergeCell ref="B71:D71"/>
    <mergeCell ref="C74:D74"/>
    <mergeCell ref="C75:D75"/>
    <mergeCell ref="C82:D82"/>
    <mergeCell ref="C76:D76"/>
    <mergeCell ref="B77:D77"/>
    <mergeCell ref="C80:D80"/>
    <mergeCell ref="C81:D81"/>
    <mergeCell ref="C85:D85"/>
    <mergeCell ref="B86:D86"/>
    <mergeCell ref="C89:D89"/>
    <mergeCell ref="C90:D90"/>
    <mergeCell ref="C91:D91"/>
    <mergeCell ref="C94:D94"/>
    <mergeCell ref="C105:D105"/>
    <mergeCell ref="C106:D106"/>
    <mergeCell ref="C92:D92"/>
    <mergeCell ref="C103:D103"/>
    <mergeCell ref="C104:D104"/>
    <mergeCell ref="C100:D100"/>
    <mergeCell ref="C101:D101"/>
    <mergeCell ref="C102:D102"/>
    <mergeCell ref="B107:D107"/>
    <mergeCell ref="C114:E114"/>
    <mergeCell ref="B113:E113"/>
    <mergeCell ref="C115:E115"/>
    <mergeCell ref="C116:E116"/>
    <mergeCell ref="C117:E117"/>
    <mergeCell ref="C118:E118"/>
    <mergeCell ref="B119:E119"/>
    <mergeCell ref="C135:F135"/>
    <mergeCell ref="C132:F132"/>
    <mergeCell ref="C133:F133"/>
    <mergeCell ref="B131:F131"/>
    <mergeCell ref="C83:D83"/>
    <mergeCell ref="C84:D84"/>
    <mergeCell ref="B5:F5"/>
    <mergeCell ref="C134:F134"/>
    <mergeCell ref="C127:F127"/>
    <mergeCell ref="C129:F129"/>
    <mergeCell ref="C130:F130"/>
    <mergeCell ref="B121:E121"/>
    <mergeCell ref="C120:E120"/>
    <mergeCell ref="C125:F125"/>
  </mergeCells>
  <printOptions horizontalCentered="1"/>
  <pageMargins left="0.15748031496062992" right="0.15748031496062992" top="0.18" bottom="0.18" header="0.21" footer="1.0236220472440944"/>
  <pageSetup horizontalDpi="600" verticalDpi="600" orientation="portrait" paperSize="9" r:id="rId1"/>
  <ignoredErrors>
    <ignoredError sqref="F69 F9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K136"/>
  <sheetViews>
    <sheetView workbookViewId="0" topLeftCell="A1">
      <selection activeCell="H15" sqref="H15"/>
    </sheetView>
  </sheetViews>
  <sheetFormatPr defaultColWidth="11.421875" defaultRowHeight="12.75"/>
  <cols>
    <col min="1" max="1" width="1.8515625" style="5" customWidth="1"/>
    <col min="2" max="2" width="8.00390625" style="5" customWidth="1"/>
    <col min="3" max="3" width="49.7109375" style="5" customWidth="1"/>
    <col min="4" max="4" width="8.28125" style="5" customWidth="1"/>
    <col min="5" max="5" width="14.57421875" style="5" customWidth="1"/>
    <col min="6" max="6" width="12.8515625" style="5" customWidth="1"/>
    <col min="7" max="16384" width="11.421875" style="5" customWidth="1"/>
  </cols>
  <sheetData>
    <row r="1" ht="8.25" customHeight="1"/>
    <row r="2" spans="2:6" ht="18.75">
      <c r="B2" s="92" t="s">
        <v>154</v>
      </c>
      <c r="C2" s="93"/>
      <c r="D2" s="93"/>
      <c r="E2" s="93"/>
      <c r="F2" s="93"/>
    </row>
    <row r="3" spans="2:6" ht="18.75">
      <c r="B3" s="92" t="s">
        <v>109</v>
      </c>
      <c r="C3" s="93"/>
      <c r="D3" s="93"/>
      <c r="E3" s="92" t="s">
        <v>107</v>
      </c>
      <c r="F3" s="188"/>
    </row>
    <row r="4" ht="7.5" customHeight="1"/>
    <row r="5" spans="2:6" ht="19.5" thickBot="1">
      <c r="B5" s="195" t="s">
        <v>152</v>
      </c>
      <c r="C5" s="195"/>
      <c r="D5" s="195"/>
      <c r="E5" s="195"/>
      <c r="F5" s="195"/>
    </row>
    <row r="6" spans="2:6" ht="15.75" customHeight="1" thickBot="1">
      <c r="B6" s="267" t="s">
        <v>88</v>
      </c>
      <c r="C6" s="277"/>
      <c r="D6" s="277"/>
      <c r="E6" s="277"/>
      <c r="F6" s="268"/>
    </row>
    <row r="7" spans="2:6" ht="15.75" customHeight="1" thickBot="1">
      <c r="B7" s="16" t="s">
        <v>6</v>
      </c>
      <c r="C7" s="18" t="s">
        <v>110</v>
      </c>
      <c r="D7" s="281" t="s">
        <v>146</v>
      </c>
      <c r="E7" s="282"/>
      <c r="F7" s="283"/>
    </row>
    <row r="8" spans="2:6" ht="15.75" customHeight="1" thickBot="1">
      <c r="B8" s="16" t="s">
        <v>7</v>
      </c>
      <c r="C8" s="18" t="s">
        <v>111</v>
      </c>
      <c r="D8" s="284" t="s">
        <v>112</v>
      </c>
      <c r="E8" s="285"/>
      <c r="F8" s="163" t="s">
        <v>147</v>
      </c>
    </row>
    <row r="9" spans="2:6" ht="15.75" customHeight="1" thickBot="1">
      <c r="B9" s="19" t="s">
        <v>8</v>
      </c>
      <c r="C9" s="284" t="s">
        <v>5</v>
      </c>
      <c r="D9" s="286"/>
      <c r="E9" s="285"/>
      <c r="F9" s="81"/>
    </row>
    <row r="10" spans="2:10" ht="15.75" customHeight="1" thickBot="1">
      <c r="B10" s="17" t="s">
        <v>9</v>
      </c>
      <c r="C10" s="45" t="s">
        <v>113</v>
      </c>
      <c r="D10" s="290" t="s">
        <v>114</v>
      </c>
      <c r="E10" s="291"/>
      <c r="F10" s="292"/>
      <c r="J10" s="130"/>
    </row>
    <row r="11" spans="2:6" ht="15.75" customHeight="1" thickBot="1">
      <c r="B11" s="16" t="s">
        <v>11</v>
      </c>
      <c r="C11" s="284" t="s">
        <v>54</v>
      </c>
      <c r="D11" s="286"/>
      <c r="E11" s="285"/>
      <c r="F11" s="82"/>
    </row>
    <row r="12" spans="2:6" ht="18.75" customHeight="1" thickBot="1">
      <c r="B12" s="20" t="s">
        <v>12</v>
      </c>
      <c r="C12" s="287" t="s">
        <v>84</v>
      </c>
      <c r="D12" s="288"/>
      <c r="E12" s="288"/>
      <c r="F12" s="289"/>
    </row>
    <row r="13" spans="2:6" ht="15.75" customHeight="1" thickBot="1">
      <c r="B13" s="16" t="s">
        <v>15</v>
      </c>
      <c r="C13" s="278" t="s">
        <v>10</v>
      </c>
      <c r="D13" s="279"/>
      <c r="E13" s="280"/>
      <c r="F13" s="83"/>
    </row>
    <row r="14" spans="2:6" ht="6.75" customHeight="1">
      <c r="B14" s="21"/>
      <c r="C14" s="21"/>
      <c r="D14" s="21"/>
      <c r="E14" s="21"/>
      <c r="F14" s="21"/>
    </row>
    <row r="15" spans="2:6" ht="18.75">
      <c r="B15" s="38" t="s">
        <v>101</v>
      </c>
      <c r="C15" s="21"/>
      <c r="D15" s="21"/>
      <c r="E15" s="21"/>
      <c r="F15" s="21"/>
    </row>
    <row r="16" spans="2:6" ht="6" customHeight="1" thickBot="1">
      <c r="B16" s="21"/>
      <c r="C16" s="21"/>
      <c r="D16" s="21"/>
      <c r="E16" s="21"/>
      <c r="F16" s="21"/>
    </row>
    <row r="17" spans="2:6" ht="15" customHeight="1" thickBot="1">
      <c r="B17" s="267" t="s">
        <v>89</v>
      </c>
      <c r="C17" s="253"/>
      <c r="D17" s="253"/>
      <c r="E17" s="253"/>
      <c r="F17" s="268"/>
    </row>
    <row r="18" spans="2:6" ht="15" customHeight="1">
      <c r="B18" s="112" t="s">
        <v>6</v>
      </c>
      <c r="C18" s="269" t="s">
        <v>91</v>
      </c>
      <c r="D18" s="270"/>
      <c r="E18" s="271"/>
      <c r="F18" s="94">
        <v>0</v>
      </c>
    </row>
    <row r="19" spans="2:6" ht="17.25" customHeight="1">
      <c r="B19" s="111" t="s">
        <v>7</v>
      </c>
      <c r="C19" s="272" t="s">
        <v>117</v>
      </c>
      <c r="D19" s="273"/>
      <c r="E19" s="274"/>
      <c r="F19" s="99">
        <f>(F18/30)*21</f>
        <v>0</v>
      </c>
    </row>
    <row r="20" spans="2:6" ht="15.75" customHeight="1" thickBot="1">
      <c r="B20" s="86" t="s">
        <v>116</v>
      </c>
      <c r="C20" s="296" t="s">
        <v>100</v>
      </c>
      <c r="D20" s="297"/>
      <c r="E20" s="298"/>
      <c r="F20" s="131"/>
    </row>
    <row r="21" spans="2:6" s="106" customFormat="1" ht="15">
      <c r="B21" s="85"/>
      <c r="C21" s="275"/>
      <c r="D21" s="275"/>
      <c r="E21" s="275"/>
      <c r="F21" s="132"/>
    </row>
    <row r="22" spans="2:6" ht="10.5" customHeight="1" thickBot="1">
      <c r="B22" s="2"/>
      <c r="C22" s="2"/>
      <c r="D22" s="2"/>
      <c r="E22" s="3"/>
      <c r="F22" s="3"/>
    </row>
    <row r="23" spans="2:6" ht="15.75" customHeight="1" thickBot="1">
      <c r="B23" s="264" t="s">
        <v>87</v>
      </c>
      <c r="C23" s="265"/>
      <c r="D23" s="265"/>
      <c r="E23" s="43" t="s">
        <v>86</v>
      </c>
      <c r="F23" s="133" t="s">
        <v>18</v>
      </c>
    </row>
    <row r="24" spans="2:6" ht="15.75" customHeight="1">
      <c r="B24" s="95" t="s">
        <v>6</v>
      </c>
      <c r="C24" s="308" t="s">
        <v>20</v>
      </c>
      <c r="D24" s="309"/>
      <c r="E24" s="107" t="s">
        <v>85</v>
      </c>
      <c r="F24" s="108">
        <v>0</v>
      </c>
    </row>
    <row r="25" spans="2:6" ht="15.75" customHeight="1" thickBot="1">
      <c r="B25" s="48" t="s">
        <v>7</v>
      </c>
      <c r="C25" s="310" t="s">
        <v>50</v>
      </c>
      <c r="D25" s="311"/>
      <c r="E25" s="44" t="s">
        <v>85</v>
      </c>
      <c r="F25" s="49">
        <v>0</v>
      </c>
    </row>
    <row r="26" spans="2:6" s="135" customFormat="1" ht="15">
      <c r="B26" s="5"/>
      <c r="C26" s="299"/>
      <c r="D26" s="299"/>
      <c r="E26" s="5"/>
      <c r="F26" s="134"/>
    </row>
    <row r="27" spans="2:6" s="97" customFormat="1" ht="10.5" customHeight="1" thickBot="1">
      <c r="B27" s="22"/>
      <c r="C27" s="6"/>
      <c r="D27" s="6"/>
      <c r="E27" s="21"/>
      <c r="F27" s="21"/>
    </row>
    <row r="28" spans="2:6" ht="15.75" customHeight="1" thickBot="1">
      <c r="B28" s="264" t="s">
        <v>92</v>
      </c>
      <c r="C28" s="265"/>
      <c r="D28" s="265"/>
      <c r="E28" s="265"/>
      <c r="F28" s="34" t="s">
        <v>18</v>
      </c>
    </row>
    <row r="29" spans="2:6" ht="15.75" customHeight="1" thickBot="1">
      <c r="B29" s="16" t="s">
        <v>6</v>
      </c>
      <c r="C29" s="276" t="s">
        <v>123</v>
      </c>
      <c r="D29" s="276"/>
      <c r="E29" s="276"/>
      <c r="F29" s="136">
        <f>Uniformes!E11</f>
        <v>0</v>
      </c>
    </row>
    <row r="30" spans="2:6" ht="15.75" customHeight="1" thickBot="1">
      <c r="B30" s="23"/>
      <c r="C30" s="23"/>
      <c r="D30" s="23"/>
      <c r="E30" s="23"/>
      <c r="F30" s="23"/>
    </row>
    <row r="31" spans="2:6" ht="15.75" customHeight="1" thickBot="1">
      <c r="B31" s="264" t="s">
        <v>0</v>
      </c>
      <c r="C31" s="265"/>
      <c r="D31" s="265"/>
      <c r="E31" s="265"/>
      <c r="F31" s="34" t="s">
        <v>3</v>
      </c>
    </row>
    <row r="32" spans="2:6" ht="15.75" customHeight="1" thickBot="1">
      <c r="B32" s="50" t="s">
        <v>6</v>
      </c>
      <c r="C32" s="202" t="s">
        <v>94</v>
      </c>
      <c r="D32" s="203"/>
      <c r="E32" s="204"/>
      <c r="F32" s="98">
        <v>5</v>
      </c>
    </row>
    <row r="33" spans="2:6" ht="10.5" customHeight="1">
      <c r="B33" s="24"/>
      <c r="C33" s="7"/>
      <c r="D33" s="7"/>
      <c r="E33" s="7"/>
      <c r="F33" s="8"/>
    </row>
    <row r="34" spans="2:6" ht="15.75" customHeight="1">
      <c r="B34" s="13" t="s">
        <v>90</v>
      </c>
      <c r="C34" s="25"/>
      <c r="D34" s="26"/>
      <c r="E34" s="23"/>
      <c r="F34" s="23"/>
    </row>
    <row r="35" spans="2:6" ht="5.25" customHeight="1">
      <c r="B35" s="23"/>
      <c r="C35" s="23"/>
      <c r="D35" s="23"/>
      <c r="E35" s="23"/>
      <c r="F35" s="23"/>
    </row>
    <row r="36" spans="2:6" ht="15.75" thickBot="1">
      <c r="B36" s="22" t="s">
        <v>13</v>
      </c>
      <c r="C36" s="27"/>
      <c r="D36" s="27"/>
      <c r="E36" s="21"/>
      <c r="F36" s="21"/>
    </row>
    <row r="37" spans="2:6" ht="15.75" customHeight="1" thickBot="1">
      <c r="B37" s="51">
        <v>1</v>
      </c>
      <c r="C37" s="252" t="s">
        <v>14</v>
      </c>
      <c r="D37" s="253"/>
      <c r="E37" s="254"/>
      <c r="F37" s="46" t="s">
        <v>18</v>
      </c>
    </row>
    <row r="38" spans="2:6" ht="15.75" customHeight="1">
      <c r="B38" s="95" t="s">
        <v>6</v>
      </c>
      <c r="C38" s="255" t="s">
        <v>16</v>
      </c>
      <c r="D38" s="256"/>
      <c r="E38" s="257"/>
      <c r="F38" s="110">
        <f>F18</f>
        <v>0</v>
      </c>
    </row>
    <row r="39" spans="2:6" s="137" customFormat="1" ht="15" thickBot="1">
      <c r="B39" s="249" t="s">
        <v>44</v>
      </c>
      <c r="C39" s="250"/>
      <c r="D39" s="250"/>
      <c r="E39" s="251"/>
      <c r="F39" s="52">
        <f>SUM(F38:F38)</f>
        <v>0</v>
      </c>
    </row>
    <row r="40" spans="2:6" s="137" customFormat="1" ht="10.5" customHeight="1">
      <c r="B40" s="21"/>
      <c r="C40" s="21"/>
      <c r="D40" s="21"/>
      <c r="E40" s="21"/>
      <c r="F40" s="21"/>
    </row>
    <row r="41" spans="2:6" ht="15.75" customHeight="1" thickBot="1">
      <c r="B41" s="22" t="s">
        <v>17</v>
      </c>
      <c r="C41" s="28"/>
      <c r="D41" s="21"/>
      <c r="E41" s="21"/>
      <c r="F41" s="21"/>
    </row>
    <row r="42" spans="2:6" ht="15" thickBot="1">
      <c r="B42" s="51">
        <v>2</v>
      </c>
      <c r="C42" s="252" t="s">
        <v>19</v>
      </c>
      <c r="D42" s="253" t="s">
        <v>3</v>
      </c>
      <c r="E42" s="254" t="s">
        <v>18</v>
      </c>
      <c r="F42" s="46" t="s">
        <v>18</v>
      </c>
    </row>
    <row r="43" spans="2:6" ht="15.75" customHeight="1">
      <c r="B43" s="109" t="s">
        <v>6</v>
      </c>
      <c r="C43" s="255" t="s">
        <v>20</v>
      </c>
      <c r="D43" s="256"/>
      <c r="E43" s="257">
        <v>6.5</v>
      </c>
      <c r="F43" s="56">
        <f>IF(((F24*21)-(6%*$F$19))&gt;0,(F24*21)-(6%*$F$19),0)</f>
        <v>0</v>
      </c>
    </row>
    <row r="44" spans="2:6" s="137" customFormat="1" ht="15.75" customHeight="1" thickBot="1">
      <c r="B44" s="113" t="s">
        <v>7</v>
      </c>
      <c r="C44" s="258" t="s">
        <v>21</v>
      </c>
      <c r="D44" s="259"/>
      <c r="E44" s="260">
        <v>5.3</v>
      </c>
      <c r="F44" s="54">
        <f>F25*21</f>
        <v>0</v>
      </c>
    </row>
    <row r="45" spans="2:6" ht="15" thickBot="1">
      <c r="B45" s="249" t="s">
        <v>23</v>
      </c>
      <c r="C45" s="250"/>
      <c r="D45" s="250"/>
      <c r="E45" s="251"/>
      <c r="F45" s="57">
        <f>SUM(F43:F44)</f>
        <v>0</v>
      </c>
    </row>
    <row r="46" spans="2:6" ht="9.75" customHeight="1">
      <c r="B46" s="6"/>
      <c r="C46" s="6"/>
      <c r="D46" s="6"/>
      <c r="E46" s="21"/>
      <c r="F46" s="21"/>
    </row>
    <row r="47" spans="2:6" ht="15.75" thickBot="1">
      <c r="B47" s="22" t="s">
        <v>24</v>
      </c>
      <c r="C47" s="6"/>
      <c r="D47" s="6"/>
      <c r="E47" s="21"/>
      <c r="F47" s="21"/>
    </row>
    <row r="48" spans="2:6" ht="15" thickBot="1">
      <c r="B48" s="55">
        <v>3</v>
      </c>
      <c r="C48" s="221" t="s">
        <v>1</v>
      </c>
      <c r="D48" s="222"/>
      <c r="E48" s="223"/>
      <c r="F48" s="46" t="s">
        <v>18</v>
      </c>
    </row>
    <row r="49" spans="2:6" ht="15.75" thickBot="1">
      <c r="B49" s="87" t="s">
        <v>6</v>
      </c>
      <c r="C49" s="305" t="s">
        <v>25</v>
      </c>
      <c r="D49" s="306"/>
      <c r="E49" s="307"/>
      <c r="F49" s="53">
        <f>F29</f>
        <v>0</v>
      </c>
    </row>
    <row r="50" spans="2:6" s="100" customFormat="1" ht="15.75" thickBot="1">
      <c r="B50" s="261" t="s">
        <v>2</v>
      </c>
      <c r="C50" s="262"/>
      <c r="D50" s="262"/>
      <c r="E50" s="263"/>
      <c r="F50" s="57">
        <f>SUM(F49:F49)</f>
        <v>0</v>
      </c>
    </row>
    <row r="51" spans="2:6" s="100" customFormat="1" ht="10.5" customHeight="1">
      <c r="B51" s="6"/>
      <c r="C51" s="6"/>
      <c r="D51" s="6"/>
      <c r="E51" s="21"/>
      <c r="F51" s="21"/>
    </row>
    <row r="52" spans="2:6" s="100" customFormat="1" ht="15">
      <c r="B52" s="22" t="s">
        <v>56</v>
      </c>
      <c r="C52" s="6"/>
      <c r="D52" s="9"/>
      <c r="E52" s="21"/>
      <c r="F52" s="21"/>
    </row>
    <row r="53" spans="2:6" s="100" customFormat="1" ht="15" customHeight="1" thickBot="1">
      <c r="B53" s="22" t="s">
        <v>57</v>
      </c>
      <c r="C53" s="6"/>
      <c r="D53" s="9"/>
      <c r="E53" s="21"/>
      <c r="F53" s="21"/>
    </row>
    <row r="54" spans="2:6" s="100" customFormat="1" ht="15.75" thickBot="1">
      <c r="B54" s="58" t="s">
        <v>26</v>
      </c>
      <c r="C54" s="244" t="s">
        <v>27</v>
      </c>
      <c r="D54" s="245"/>
      <c r="E54" s="46" t="s">
        <v>3</v>
      </c>
      <c r="F54" s="34" t="s">
        <v>18</v>
      </c>
    </row>
    <row r="55" spans="2:6" s="100" customFormat="1" ht="15">
      <c r="B55" s="95" t="s">
        <v>6</v>
      </c>
      <c r="C55" s="224" t="s">
        <v>58</v>
      </c>
      <c r="D55" s="226"/>
      <c r="E55" s="114">
        <v>20</v>
      </c>
      <c r="F55" s="56">
        <f>E55%*$F$39</f>
        <v>0</v>
      </c>
    </row>
    <row r="56" spans="2:6" s="100" customFormat="1" ht="15" customHeight="1">
      <c r="B56" s="1" t="s">
        <v>7</v>
      </c>
      <c r="C56" s="214" t="s">
        <v>59</v>
      </c>
      <c r="D56" s="216"/>
      <c r="E56" s="101">
        <v>1.5</v>
      </c>
      <c r="F56" s="115">
        <f aca="true" t="shared" si="0" ref="F56:F62">E56%*$F$39</f>
        <v>0</v>
      </c>
    </row>
    <row r="57" spans="2:11" s="100" customFormat="1" ht="15">
      <c r="B57" s="1" t="s">
        <v>8</v>
      </c>
      <c r="C57" s="214" t="s">
        <v>60</v>
      </c>
      <c r="D57" s="216"/>
      <c r="E57" s="102">
        <v>1</v>
      </c>
      <c r="F57" s="115">
        <f t="shared" si="0"/>
        <v>0</v>
      </c>
      <c r="K57" s="138"/>
    </row>
    <row r="58" spans="2:6" s="100" customFormat="1" ht="15">
      <c r="B58" s="1" t="s">
        <v>9</v>
      </c>
      <c r="C58" s="214" t="s">
        <v>61</v>
      </c>
      <c r="D58" s="216"/>
      <c r="E58" s="102">
        <v>0.2</v>
      </c>
      <c r="F58" s="115">
        <f t="shared" si="0"/>
        <v>0</v>
      </c>
    </row>
    <row r="59" spans="2:9" s="100" customFormat="1" ht="15">
      <c r="B59" s="88" t="s">
        <v>11</v>
      </c>
      <c r="C59" s="214" t="s">
        <v>62</v>
      </c>
      <c r="D59" s="216"/>
      <c r="E59" s="102">
        <v>2.5</v>
      </c>
      <c r="F59" s="59">
        <f t="shared" si="0"/>
        <v>0</v>
      </c>
      <c r="I59" s="104"/>
    </row>
    <row r="60" spans="2:6" s="100" customFormat="1" ht="15">
      <c r="B60" s="1" t="s">
        <v>12</v>
      </c>
      <c r="C60" s="214" t="s">
        <v>63</v>
      </c>
      <c r="D60" s="216"/>
      <c r="E60" s="102">
        <v>8</v>
      </c>
      <c r="F60" s="65">
        <f t="shared" si="0"/>
        <v>0</v>
      </c>
    </row>
    <row r="61" spans="2:6" s="100" customFormat="1" ht="15">
      <c r="B61" s="88" t="s">
        <v>15</v>
      </c>
      <c r="C61" s="214" t="s">
        <v>64</v>
      </c>
      <c r="D61" s="216"/>
      <c r="E61" s="103">
        <v>3</v>
      </c>
      <c r="F61" s="115">
        <f t="shared" si="0"/>
        <v>0</v>
      </c>
    </row>
    <row r="62" spans="2:6" s="100" customFormat="1" ht="15.75" thickBot="1">
      <c r="B62" s="60" t="s">
        <v>65</v>
      </c>
      <c r="C62" s="266" t="s">
        <v>66</v>
      </c>
      <c r="D62" s="217"/>
      <c r="E62" s="84">
        <v>0.6</v>
      </c>
      <c r="F62" s="59">
        <f t="shared" si="0"/>
        <v>0</v>
      </c>
    </row>
    <row r="63" spans="2:6" s="100" customFormat="1" ht="15.75" thickBot="1">
      <c r="B63" s="221" t="s">
        <v>4</v>
      </c>
      <c r="C63" s="222"/>
      <c r="D63" s="223"/>
      <c r="E63" s="41">
        <f>SUM(E55:E62)</f>
        <v>36.800000000000004</v>
      </c>
      <c r="F63" s="61">
        <f>SUM(F55:F62)</f>
        <v>0</v>
      </c>
    </row>
    <row r="64" spans="2:6" s="100" customFormat="1" ht="9.75" customHeight="1">
      <c r="B64" s="6"/>
      <c r="C64" s="6"/>
      <c r="D64" s="9"/>
      <c r="E64" s="10"/>
      <c r="F64" s="10"/>
    </row>
    <row r="65" spans="2:6" s="21" customFormat="1" ht="15.75" thickBot="1">
      <c r="B65" s="22" t="s">
        <v>67</v>
      </c>
      <c r="C65" s="6"/>
      <c r="D65" s="9"/>
      <c r="E65" s="10"/>
      <c r="F65" s="10"/>
    </row>
    <row r="66" spans="2:6" ht="15" thickBot="1">
      <c r="B66" s="51" t="s">
        <v>28</v>
      </c>
      <c r="C66" s="244" t="s">
        <v>68</v>
      </c>
      <c r="D66" s="245"/>
      <c r="E66" s="46" t="s">
        <v>3</v>
      </c>
      <c r="F66" s="47" t="s">
        <v>18</v>
      </c>
    </row>
    <row r="67" spans="2:6" ht="15">
      <c r="B67" s="112" t="s">
        <v>6</v>
      </c>
      <c r="C67" s="242" t="s">
        <v>69</v>
      </c>
      <c r="D67" s="243"/>
      <c r="E67" s="114">
        <v>8.33</v>
      </c>
      <c r="F67" s="116">
        <f>E67%*$F$39</f>
        <v>0</v>
      </c>
    </row>
    <row r="68" spans="2:10" ht="15.75" customHeight="1" thickBot="1">
      <c r="B68" s="60" t="s">
        <v>7</v>
      </c>
      <c r="C68" s="236" t="s">
        <v>70</v>
      </c>
      <c r="D68" s="237"/>
      <c r="E68" s="42">
        <v>3.03</v>
      </c>
      <c r="F68" s="123">
        <f>E68%*$F$39</f>
        <v>0</v>
      </c>
      <c r="I68" s="105"/>
      <c r="J68" s="105"/>
    </row>
    <row r="69" spans="2:6" ht="15" thickBot="1">
      <c r="B69" s="246" t="s">
        <v>29</v>
      </c>
      <c r="C69" s="247"/>
      <c r="D69" s="248"/>
      <c r="E69" s="29">
        <f>SUM(E67:E68)</f>
        <v>11.36</v>
      </c>
      <c r="F69" s="63">
        <f>SUM(F67:F68)</f>
        <v>0</v>
      </c>
    </row>
    <row r="70" spans="2:8" ht="15.75" customHeight="1" thickBot="1">
      <c r="B70" s="64" t="s">
        <v>8</v>
      </c>
      <c r="C70" s="202" t="s">
        <v>71</v>
      </c>
      <c r="D70" s="204"/>
      <c r="E70" s="30">
        <f>E63*E69%</f>
        <v>4.18048</v>
      </c>
      <c r="F70" s="65">
        <f>E70%*$F$39</f>
        <v>0</v>
      </c>
      <c r="H70" s="96"/>
    </row>
    <row r="71" spans="2:6" ht="15" thickBot="1">
      <c r="B71" s="221" t="s">
        <v>4</v>
      </c>
      <c r="C71" s="222"/>
      <c r="D71" s="223"/>
      <c r="E71" s="35">
        <f>E69+E70</f>
        <v>15.540479999999999</v>
      </c>
      <c r="F71" s="66">
        <f>F69+F70</f>
        <v>0</v>
      </c>
    </row>
    <row r="72" spans="2:6" ht="10.5" customHeight="1">
      <c r="B72" s="9"/>
      <c r="C72" s="7"/>
      <c r="D72" s="11"/>
      <c r="E72" s="7"/>
      <c r="F72" s="12"/>
    </row>
    <row r="73" spans="2:6" ht="15" thickBot="1">
      <c r="B73" s="22" t="s">
        <v>98</v>
      </c>
      <c r="C73" s="6"/>
      <c r="D73" s="9"/>
      <c r="E73" s="10"/>
      <c r="F73" s="10"/>
    </row>
    <row r="74" spans="2:6" ht="15.75" customHeight="1" thickBot="1">
      <c r="B74" s="51" t="s">
        <v>30</v>
      </c>
      <c r="C74" s="244" t="s">
        <v>97</v>
      </c>
      <c r="D74" s="245"/>
      <c r="E74" s="46" t="s">
        <v>3</v>
      </c>
      <c r="F74" s="47" t="s">
        <v>18</v>
      </c>
    </row>
    <row r="75" spans="2:6" ht="15">
      <c r="B75" s="95" t="s">
        <v>6</v>
      </c>
      <c r="C75" s="224" t="s">
        <v>97</v>
      </c>
      <c r="D75" s="226"/>
      <c r="E75" s="142">
        <f>((6/12)*E63%*35.5%*81.2%*((1.86/25))/12)*100</f>
        <v>0.03288470080000001</v>
      </c>
      <c r="F75" s="56">
        <f>E75%*$F$39</f>
        <v>0</v>
      </c>
    </row>
    <row r="76" spans="2:6" ht="15.75" customHeight="1" thickBot="1">
      <c r="B76" s="60" t="s">
        <v>7</v>
      </c>
      <c r="C76" s="228" t="s">
        <v>72</v>
      </c>
      <c r="D76" s="229"/>
      <c r="E76" s="42">
        <f>E63%*E75</f>
        <v>0.012101569894400003</v>
      </c>
      <c r="F76" s="62">
        <f>E76%*$F$39</f>
        <v>0</v>
      </c>
    </row>
    <row r="77" spans="2:6" ht="15.75" customHeight="1" thickBot="1">
      <c r="B77" s="221" t="s">
        <v>4</v>
      </c>
      <c r="C77" s="222"/>
      <c r="D77" s="223"/>
      <c r="E77" s="35">
        <f>SUM(E75:E76)</f>
        <v>0.04498627069440001</v>
      </c>
      <c r="F77" s="61">
        <f>SUM(F75:F76)</f>
        <v>0</v>
      </c>
    </row>
    <row r="78" spans="2:11" ht="9.75" customHeight="1">
      <c r="B78" s="9"/>
      <c r="C78" s="7"/>
      <c r="D78" s="11"/>
      <c r="E78" s="7"/>
      <c r="F78" s="12"/>
      <c r="K78" s="139"/>
    </row>
    <row r="79" spans="2:11" ht="15.75" customHeight="1" thickBot="1">
      <c r="B79" s="22" t="s">
        <v>73</v>
      </c>
      <c r="C79" s="6"/>
      <c r="D79" s="9"/>
      <c r="E79" s="10"/>
      <c r="F79" s="10"/>
      <c r="K79" s="139"/>
    </row>
    <row r="80" spans="2:11" ht="15" thickBot="1">
      <c r="B80" s="51" t="s">
        <v>31</v>
      </c>
      <c r="C80" s="244" t="s">
        <v>74</v>
      </c>
      <c r="D80" s="245"/>
      <c r="E80" s="46" t="s">
        <v>3</v>
      </c>
      <c r="F80" s="46" t="s">
        <v>18</v>
      </c>
      <c r="K80" s="139"/>
    </row>
    <row r="81" spans="2:6" ht="15.75" customHeight="1">
      <c r="B81" s="95" t="s">
        <v>6</v>
      </c>
      <c r="C81" s="242" t="s">
        <v>75</v>
      </c>
      <c r="D81" s="243"/>
      <c r="E81" s="114">
        <f>(5%*(1/12))*100</f>
        <v>0.4166666666666667</v>
      </c>
      <c r="F81" s="116">
        <f>E81%*$F$39</f>
        <v>0</v>
      </c>
    </row>
    <row r="82" spans="2:6" ht="15.75" customHeight="1">
      <c r="B82" s="1" t="s">
        <v>7</v>
      </c>
      <c r="C82" s="193" t="s">
        <v>76</v>
      </c>
      <c r="D82" s="194"/>
      <c r="E82" s="102">
        <f>E60%*E81</f>
        <v>0.03333333333333333</v>
      </c>
      <c r="F82" s="117">
        <f>E82%*$F$39</f>
        <v>0</v>
      </c>
    </row>
    <row r="83" spans="2:6" ht="15.75" customHeight="1">
      <c r="B83" s="1" t="s">
        <v>8</v>
      </c>
      <c r="C83" s="193" t="s">
        <v>77</v>
      </c>
      <c r="D83" s="194"/>
      <c r="E83" s="102">
        <f>(((7/30/12)))*100</f>
        <v>1.9444444444444444</v>
      </c>
      <c r="F83" s="117">
        <f>E83%*$F$39</f>
        <v>0</v>
      </c>
    </row>
    <row r="84" spans="2:10" ht="15">
      <c r="B84" s="1" t="s">
        <v>9</v>
      </c>
      <c r="C84" s="193" t="s">
        <v>78</v>
      </c>
      <c r="D84" s="194"/>
      <c r="E84" s="102">
        <f>E83%*E63</f>
        <v>0.7155555555555556</v>
      </c>
      <c r="F84" s="117">
        <f>E84%*$F$39</f>
        <v>0</v>
      </c>
      <c r="J84" s="105"/>
    </row>
    <row r="85" spans="2:10" ht="27.75" customHeight="1" thickBot="1">
      <c r="B85" s="1" t="s">
        <v>11</v>
      </c>
      <c r="C85" s="236" t="s">
        <v>115</v>
      </c>
      <c r="D85" s="237"/>
      <c r="E85" s="124">
        <v>5</v>
      </c>
      <c r="F85" s="125">
        <f>E85%*$F$39</f>
        <v>0</v>
      </c>
      <c r="H85" s="105"/>
      <c r="J85" s="105"/>
    </row>
    <row r="86" spans="2:6" ht="15" thickBot="1">
      <c r="B86" s="238" t="s">
        <v>4</v>
      </c>
      <c r="C86" s="239"/>
      <c r="D86" s="240"/>
      <c r="E86" s="39">
        <f>SUM(E81:E85)</f>
        <v>8.11</v>
      </c>
      <c r="F86" s="68">
        <f>SUM(F81:F85)</f>
        <v>0</v>
      </c>
    </row>
    <row r="87" spans="2:6" ht="9.75" customHeight="1">
      <c r="B87" s="9"/>
      <c r="C87" s="7"/>
      <c r="D87" s="11"/>
      <c r="E87" s="7"/>
      <c r="F87" s="12"/>
    </row>
    <row r="88" spans="2:6" ht="15" thickBot="1">
      <c r="B88" s="22" t="s">
        <v>79</v>
      </c>
      <c r="C88" s="6"/>
      <c r="D88" s="9"/>
      <c r="E88" s="10"/>
      <c r="F88" s="10"/>
    </row>
    <row r="89" spans="2:6" ht="15" thickBot="1">
      <c r="B89" s="51" t="s">
        <v>31</v>
      </c>
      <c r="C89" s="227" t="s">
        <v>80</v>
      </c>
      <c r="D89" s="241"/>
      <c r="E89" s="46" t="s">
        <v>3</v>
      </c>
      <c r="F89" s="46" t="s">
        <v>18</v>
      </c>
    </row>
    <row r="90" spans="2:9" ht="15.75" customHeight="1">
      <c r="B90" s="33" t="s">
        <v>6</v>
      </c>
      <c r="C90" s="242" t="s">
        <v>96</v>
      </c>
      <c r="D90" s="243"/>
      <c r="E90" s="114">
        <v>9.07</v>
      </c>
      <c r="F90" s="116">
        <f>E90%*$F$39</f>
        <v>0</v>
      </c>
      <c r="I90" s="105"/>
    </row>
    <row r="91" spans="2:10" ht="15.75" customHeight="1">
      <c r="B91" s="1" t="s">
        <v>7</v>
      </c>
      <c r="C91" s="214" t="s">
        <v>81</v>
      </c>
      <c r="D91" s="216"/>
      <c r="E91" s="143">
        <f>((1/30)/12)*100</f>
        <v>0.2777777777777778</v>
      </c>
      <c r="F91" s="115">
        <f>E91%*$F$39</f>
        <v>0</v>
      </c>
      <c r="J91" s="105"/>
    </row>
    <row r="92" spans="2:6" ht="15">
      <c r="B92" s="1" t="s">
        <v>8</v>
      </c>
      <c r="C92" s="214" t="s">
        <v>99</v>
      </c>
      <c r="D92" s="216"/>
      <c r="E92" s="143">
        <f>(((5/30)/12)*1.5%)*100</f>
        <v>0.020833333333333332</v>
      </c>
      <c r="F92" s="115">
        <f>E92%*$F$39</f>
        <v>0</v>
      </c>
    </row>
    <row r="93" spans="2:9" ht="15">
      <c r="B93" s="1" t="s">
        <v>9</v>
      </c>
      <c r="C93" s="214" t="s">
        <v>82</v>
      </c>
      <c r="D93" s="216"/>
      <c r="E93" s="143">
        <f>(((15/30)/12)*0.78%)*100</f>
        <v>0.0325</v>
      </c>
      <c r="F93" s="115">
        <f>E93%*$F$39</f>
        <v>0</v>
      </c>
      <c r="I93" s="105"/>
    </row>
    <row r="94" spans="2:6" ht="15.75" thickBot="1">
      <c r="B94" s="60" t="s">
        <v>11</v>
      </c>
      <c r="C94" s="228" t="s">
        <v>22</v>
      </c>
      <c r="D94" s="229"/>
      <c r="E94" s="40"/>
      <c r="F94" s="59">
        <f>E94%*$F$39</f>
        <v>0</v>
      </c>
    </row>
    <row r="95" spans="2:6" ht="15" thickBot="1">
      <c r="B95" s="246" t="s">
        <v>29</v>
      </c>
      <c r="C95" s="247"/>
      <c r="D95" s="248"/>
      <c r="E95" s="4">
        <f>SUM(E90:E93)</f>
        <v>9.401111111111113</v>
      </c>
      <c r="F95" s="70">
        <f>SUM(F90:F94)</f>
        <v>0</v>
      </c>
    </row>
    <row r="96" spans="2:6" ht="15.75" thickBot="1">
      <c r="B96" s="126" t="s">
        <v>15</v>
      </c>
      <c r="C96" s="300" t="s">
        <v>83</v>
      </c>
      <c r="D96" s="301"/>
      <c r="E96" s="127">
        <f>E63%*E95</f>
        <v>3.4596088888888903</v>
      </c>
      <c r="F96" s="123">
        <f>E96%*$F$39</f>
        <v>0</v>
      </c>
    </row>
    <row r="97" spans="2:6" ht="15" thickBot="1">
      <c r="B97" s="302" t="s">
        <v>4</v>
      </c>
      <c r="C97" s="303"/>
      <c r="D97" s="304"/>
      <c r="E97" s="36">
        <f>SUM(E95:E96)</f>
        <v>12.860720000000004</v>
      </c>
      <c r="F97" s="71">
        <f>SUM(F95:F96)</f>
        <v>0</v>
      </c>
    </row>
    <row r="98" spans="2:6" ht="30.75" customHeight="1">
      <c r="B98" s="21"/>
      <c r="C98" s="21"/>
      <c r="D98" s="21"/>
      <c r="E98" s="21"/>
      <c r="F98" s="21"/>
    </row>
    <row r="99" spans="2:6" ht="15.75" thickBot="1">
      <c r="B99" s="22" t="s">
        <v>46</v>
      </c>
      <c r="C99" s="6"/>
      <c r="D99" s="6"/>
      <c r="E99" s="21"/>
      <c r="F99" s="21"/>
    </row>
    <row r="100" spans="2:6" ht="15" thickBot="1">
      <c r="B100" s="51">
        <v>5</v>
      </c>
      <c r="C100" s="221" t="s">
        <v>32</v>
      </c>
      <c r="D100" s="223"/>
      <c r="E100" s="34" t="s">
        <v>18</v>
      </c>
      <c r="F100" s="34" t="s">
        <v>18</v>
      </c>
    </row>
    <row r="101" spans="2:6" ht="15.75" thickBot="1">
      <c r="B101" s="72" t="s">
        <v>6</v>
      </c>
      <c r="C101" s="232" t="s">
        <v>51</v>
      </c>
      <c r="D101" s="233"/>
      <c r="E101" s="144">
        <v>5.31</v>
      </c>
      <c r="F101" s="73">
        <f>E101%*($F$39+$F$45+$F$50+$F$63+$F$71+F77+$F$86+F97)</f>
        <v>0</v>
      </c>
    </row>
    <row r="102" spans="2:6" ht="15.75" thickBot="1">
      <c r="B102" s="74" t="s">
        <v>7</v>
      </c>
      <c r="C102" s="234" t="s">
        <v>33</v>
      </c>
      <c r="D102" s="235"/>
      <c r="E102" s="189">
        <f>SUM(E103:E105)</f>
        <v>8.65</v>
      </c>
      <c r="F102" s="75">
        <f>E102%*$F$121</f>
        <v>0</v>
      </c>
    </row>
    <row r="103" spans="2:8" ht="15">
      <c r="B103" s="69" t="s">
        <v>34</v>
      </c>
      <c r="C103" s="224" t="s">
        <v>40</v>
      </c>
      <c r="D103" s="226"/>
      <c r="E103" s="145">
        <v>0.65</v>
      </c>
      <c r="F103" s="128">
        <f>E103%*$F$121</f>
        <v>0</v>
      </c>
      <c r="H103" s="96"/>
    </row>
    <row r="104" spans="2:9" ht="15" customHeight="1">
      <c r="B104" s="88" t="s">
        <v>35</v>
      </c>
      <c r="C104" s="214" t="s">
        <v>41</v>
      </c>
      <c r="D104" s="216"/>
      <c r="E104" s="146">
        <v>3</v>
      </c>
      <c r="F104" s="128">
        <f>E104%*$F$121</f>
        <v>0</v>
      </c>
      <c r="I104" s="96"/>
    </row>
    <row r="105" spans="2:6" ht="15.75" thickBot="1">
      <c r="B105" s="64" t="s">
        <v>36</v>
      </c>
      <c r="C105" s="228" t="s">
        <v>42</v>
      </c>
      <c r="D105" s="229"/>
      <c r="E105" s="147">
        <f>$F$32</f>
        <v>5</v>
      </c>
      <c r="F105" s="128">
        <f>E105%*$F$121</f>
        <v>0</v>
      </c>
    </row>
    <row r="106" spans="2:6" ht="15.75" thickBot="1">
      <c r="B106" s="76" t="s">
        <v>8</v>
      </c>
      <c r="C106" s="230" t="s">
        <v>52</v>
      </c>
      <c r="D106" s="231"/>
      <c r="E106" s="148">
        <v>7.2</v>
      </c>
      <c r="F106" s="77">
        <f>E106%*($F$39+$F$45+$F$50+$F$63+$F$71+F77+F86+$F$97+$F$101)</f>
        <v>0</v>
      </c>
    </row>
    <row r="107" spans="2:6" s="93" customFormat="1" ht="19.5" thickBot="1">
      <c r="B107" s="221" t="s">
        <v>45</v>
      </c>
      <c r="C107" s="222"/>
      <c r="D107" s="223"/>
      <c r="E107" s="37">
        <f>E101+E102+E106</f>
        <v>21.16</v>
      </c>
      <c r="F107" s="78">
        <f>F101+F102+F106</f>
        <v>0</v>
      </c>
    </row>
    <row r="108" spans="2:6" ht="15">
      <c r="B108" s="9"/>
      <c r="C108" s="7"/>
      <c r="D108" s="7"/>
      <c r="E108" s="21"/>
      <c r="F108" s="21"/>
    </row>
    <row r="109" spans="2:6" ht="15">
      <c r="B109" s="9"/>
      <c r="C109" s="7"/>
      <c r="D109" s="7"/>
      <c r="E109" s="21"/>
      <c r="F109" s="21"/>
    </row>
    <row r="110" spans="2:6" ht="15">
      <c r="B110" s="9"/>
      <c r="C110" s="7"/>
      <c r="D110" s="7"/>
      <c r="E110" s="21"/>
      <c r="F110" s="21"/>
    </row>
    <row r="111" spans="2:6" s="141" customFormat="1" ht="19.5" customHeight="1">
      <c r="B111" s="13" t="s">
        <v>124</v>
      </c>
      <c r="C111" s="14"/>
      <c r="D111" s="14"/>
      <c r="E111" s="31"/>
      <c r="F111" s="31"/>
    </row>
    <row r="112" spans="2:6" s="141" customFormat="1" ht="15.75" thickBot="1">
      <c r="B112" s="15"/>
      <c r="C112" s="7"/>
      <c r="D112" s="7"/>
      <c r="E112" s="21"/>
      <c r="F112" s="21"/>
    </row>
    <row r="113" spans="2:6" s="141" customFormat="1" ht="15.75" customHeight="1" thickBot="1">
      <c r="B113" s="227" t="s">
        <v>93</v>
      </c>
      <c r="C113" s="200"/>
      <c r="D113" s="200"/>
      <c r="E113" s="201"/>
      <c r="F113" s="46" t="s">
        <v>18</v>
      </c>
    </row>
    <row r="114" spans="2:6" s="141" customFormat="1" ht="15">
      <c r="B114" s="95" t="s">
        <v>6</v>
      </c>
      <c r="C114" s="224" t="s">
        <v>37</v>
      </c>
      <c r="D114" s="225"/>
      <c r="E114" s="226"/>
      <c r="F114" s="56">
        <f>F39</f>
        <v>0</v>
      </c>
    </row>
    <row r="115" spans="2:6" s="141" customFormat="1" ht="15.75" customHeight="1">
      <c r="B115" s="88" t="s">
        <v>7</v>
      </c>
      <c r="C115" s="214" t="s">
        <v>38</v>
      </c>
      <c r="D115" s="215"/>
      <c r="E115" s="216"/>
      <c r="F115" s="115">
        <f>F45</f>
        <v>0</v>
      </c>
    </row>
    <row r="116" spans="2:6" ht="15">
      <c r="B116" s="88" t="s">
        <v>8</v>
      </c>
      <c r="C116" s="214" t="s">
        <v>43</v>
      </c>
      <c r="D116" s="215"/>
      <c r="E116" s="216"/>
      <c r="F116" s="115">
        <f>F50</f>
        <v>0</v>
      </c>
    </row>
    <row r="117" spans="2:6" ht="15">
      <c r="B117" s="1" t="s">
        <v>9</v>
      </c>
      <c r="C117" s="214" t="s">
        <v>39</v>
      </c>
      <c r="D117" s="215"/>
      <c r="E117" s="216"/>
      <c r="F117" s="115">
        <f>F63+F71+F77+F86+F97</f>
        <v>0</v>
      </c>
    </row>
    <row r="118" spans="2:6" ht="15.75" thickBot="1">
      <c r="B118" s="60" t="s">
        <v>11</v>
      </c>
      <c r="C118" s="217" t="s">
        <v>95</v>
      </c>
      <c r="D118" s="217"/>
      <c r="E118" s="217"/>
      <c r="F118" s="62">
        <f>F101+F106</f>
        <v>0</v>
      </c>
    </row>
    <row r="119" spans="2:6" ht="15" thickBot="1">
      <c r="B119" s="218" t="s">
        <v>29</v>
      </c>
      <c r="C119" s="219"/>
      <c r="D119" s="219"/>
      <c r="E119" s="220"/>
      <c r="F119" s="79">
        <f>SUM(F114:F118)</f>
        <v>0</v>
      </c>
    </row>
    <row r="120" spans="2:6" ht="15.75" thickBot="1">
      <c r="B120" s="67" t="s">
        <v>12</v>
      </c>
      <c r="C120" s="202" t="s">
        <v>47</v>
      </c>
      <c r="D120" s="203"/>
      <c r="E120" s="204"/>
      <c r="F120" s="54">
        <f>F121-F119</f>
        <v>0</v>
      </c>
    </row>
    <row r="121" spans="2:6" ht="15" thickBot="1">
      <c r="B121" s="199" t="s">
        <v>55</v>
      </c>
      <c r="C121" s="200"/>
      <c r="D121" s="200"/>
      <c r="E121" s="201"/>
      <c r="F121" s="80">
        <f>F119/(100%-E102%)</f>
        <v>0</v>
      </c>
    </row>
    <row r="122" ht="12" thickBot="1"/>
    <row r="123" spans="2:6" ht="15" thickBot="1">
      <c r="B123" s="191" t="s">
        <v>102</v>
      </c>
      <c r="C123" s="192"/>
      <c r="D123" s="192"/>
      <c r="E123" s="192"/>
      <c r="F123" s="210"/>
    </row>
    <row r="124" spans="2:6" ht="15" customHeight="1" thickBot="1">
      <c r="B124" s="211" t="s">
        <v>89</v>
      </c>
      <c r="C124" s="212"/>
      <c r="D124" s="212"/>
      <c r="E124" s="212"/>
      <c r="F124" s="213"/>
    </row>
    <row r="125" spans="2:6" ht="30" customHeight="1">
      <c r="B125" s="33" t="s">
        <v>6</v>
      </c>
      <c r="C125" s="205" t="s">
        <v>48</v>
      </c>
      <c r="D125" s="206"/>
      <c r="E125" s="206"/>
      <c r="F125" s="207"/>
    </row>
    <row r="126" spans="2:6" ht="15" customHeight="1">
      <c r="B126" s="1" t="s">
        <v>7</v>
      </c>
      <c r="C126" s="89" t="s">
        <v>125</v>
      </c>
      <c r="D126" s="90"/>
      <c r="E126" s="90"/>
      <c r="F126" s="91"/>
    </row>
    <row r="127" spans="2:6" ht="15.75" thickBot="1">
      <c r="B127" s="88" t="s">
        <v>116</v>
      </c>
      <c r="C127" s="196" t="s">
        <v>118</v>
      </c>
      <c r="D127" s="197"/>
      <c r="E127" s="197"/>
      <c r="F127" s="198"/>
    </row>
    <row r="128" spans="2:6" ht="15" customHeight="1" thickBot="1">
      <c r="B128" s="211" t="s">
        <v>87</v>
      </c>
      <c r="C128" s="212"/>
      <c r="D128" s="212"/>
      <c r="E128" s="212"/>
      <c r="F128" s="213"/>
    </row>
    <row r="129" spans="2:6" ht="15">
      <c r="B129" s="1" t="s">
        <v>6</v>
      </c>
      <c r="C129" s="196" t="s">
        <v>49</v>
      </c>
      <c r="D129" s="197"/>
      <c r="E129" s="197"/>
      <c r="F129" s="198"/>
    </row>
    <row r="130" spans="2:6" ht="15.75" thickBot="1">
      <c r="B130" s="1" t="s">
        <v>7</v>
      </c>
      <c r="C130" s="196" t="s">
        <v>53</v>
      </c>
      <c r="D130" s="197"/>
      <c r="E130" s="197"/>
      <c r="F130" s="198"/>
    </row>
    <row r="131" spans="2:6" ht="15" thickBot="1">
      <c r="B131" s="211" t="s">
        <v>92</v>
      </c>
      <c r="C131" s="212"/>
      <c r="D131" s="212"/>
      <c r="E131" s="212"/>
      <c r="F131" s="213"/>
    </row>
    <row r="132" spans="2:6" ht="45" customHeight="1" thickBot="1">
      <c r="B132" s="1" t="s">
        <v>6</v>
      </c>
      <c r="C132" s="208" t="s">
        <v>151</v>
      </c>
      <c r="D132" s="209"/>
      <c r="E132" s="209"/>
      <c r="F132" s="190"/>
    </row>
    <row r="133" spans="2:6" ht="45" customHeight="1" thickBot="1">
      <c r="B133" s="32" t="s">
        <v>106</v>
      </c>
      <c r="C133" s="191" t="s">
        <v>102</v>
      </c>
      <c r="D133" s="192"/>
      <c r="E133" s="192"/>
      <c r="F133" s="210"/>
    </row>
    <row r="134" spans="2:6" ht="55.5" customHeight="1">
      <c r="B134" s="1" t="s">
        <v>119</v>
      </c>
      <c r="C134" s="196" t="s">
        <v>103</v>
      </c>
      <c r="D134" s="197"/>
      <c r="E134" s="197"/>
      <c r="F134" s="198"/>
    </row>
    <row r="135" spans="2:6" ht="52.5" customHeight="1">
      <c r="B135" s="1" t="s">
        <v>120</v>
      </c>
      <c r="C135" s="196" t="s">
        <v>121</v>
      </c>
      <c r="D135" s="197"/>
      <c r="E135" s="197"/>
      <c r="F135" s="198"/>
    </row>
    <row r="136" spans="2:6" ht="63" customHeight="1" thickBot="1">
      <c r="B136" s="60" t="s">
        <v>122</v>
      </c>
      <c r="C136" s="293" t="s">
        <v>104</v>
      </c>
      <c r="D136" s="294"/>
      <c r="E136" s="294"/>
      <c r="F136" s="295"/>
    </row>
  </sheetData>
  <sheetProtection password="ED83" sheet="1" objects="1" scenarios="1"/>
  <mergeCells count="98">
    <mergeCell ref="B5:F5"/>
    <mergeCell ref="B6:F6"/>
    <mergeCell ref="D7:F7"/>
    <mergeCell ref="D8:E8"/>
    <mergeCell ref="C9:E9"/>
    <mergeCell ref="D10:F10"/>
    <mergeCell ref="C11:E11"/>
    <mergeCell ref="C12:F12"/>
    <mergeCell ref="C13:E13"/>
    <mergeCell ref="B17:F17"/>
    <mergeCell ref="C18:E18"/>
    <mergeCell ref="C19:E19"/>
    <mergeCell ref="C20:E20"/>
    <mergeCell ref="C21:E21"/>
    <mergeCell ref="B23:D23"/>
    <mergeCell ref="C24:D24"/>
    <mergeCell ref="C25:D25"/>
    <mergeCell ref="C26:D26"/>
    <mergeCell ref="B28:E28"/>
    <mergeCell ref="C29:E29"/>
    <mergeCell ref="B31:E31"/>
    <mergeCell ref="C32:E32"/>
    <mergeCell ref="C37:E37"/>
    <mergeCell ref="C38:E38"/>
    <mergeCell ref="B39:E39"/>
    <mergeCell ref="C42:E42"/>
    <mergeCell ref="C43:E43"/>
    <mergeCell ref="C44:E44"/>
    <mergeCell ref="B45:E45"/>
    <mergeCell ref="C48:E48"/>
    <mergeCell ref="C49:E49"/>
    <mergeCell ref="B50:E50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B63:D63"/>
    <mergeCell ref="C66:D66"/>
    <mergeCell ref="C67:D67"/>
    <mergeCell ref="C68:D68"/>
    <mergeCell ref="B69:D69"/>
    <mergeCell ref="C70:D70"/>
    <mergeCell ref="B71:D71"/>
    <mergeCell ref="C74:D74"/>
    <mergeCell ref="C75:D75"/>
    <mergeCell ref="C76:D76"/>
    <mergeCell ref="B77:D77"/>
    <mergeCell ref="C80:D80"/>
    <mergeCell ref="C81:D81"/>
    <mergeCell ref="C82:D82"/>
    <mergeCell ref="C83:D83"/>
    <mergeCell ref="C84:D84"/>
    <mergeCell ref="C85:D85"/>
    <mergeCell ref="B86:D86"/>
    <mergeCell ref="C89:D89"/>
    <mergeCell ref="C90:D90"/>
    <mergeCell ref="C91:D91"/>
    <mergeCell ref="C92:D92"/>
    <mergeCell ref="C93:D93"/>
    <mergeCell ref="C94:D94"/>
    <mergeCell ref="B95:D95"/>
    <mergeCell ref="C96:D96"/>
    <mergeCell ref="B97:D97"/>
    <mergeCell ref="C100:D100"/>
    <mergeCell ref="C101:D101"/>
    <mergeCell ref="C102:D102"/>
    <mergeCell ref="C103:D103"/>
    <mergeCell ref="C104:D104"/>
    <mergeCell ref="C105:D105"/>
    <mergeCell ref="C106:D106"/>
    <mergeCell ref="B107:D107"/>
    <mergeCell ref="B113:E113"/>
    <mergeCell ref="C114:E114"/>
    <mergeCell ref="C115:E115"/>
    <mergeCell ref="C116:E116"/>
    <mergeCell ref="C117:E117"/>
    <mergeCell ref="C118:E118"/>
    <mergeCell ref="B119:E119"/>
    <mergeCell ref="C120:E120"/>
    <mergeCell ref="B121:E121"/>
    <mergeCell ref="B123:F123"/>
    <mergeCell ref="B124:F124"/>
    <mergeCell ref="C125:F125"/>
    <mergeCell ref="C127:F127"/>
    <mergeCell ref="B128:F128"/>
    <mergeCell ref="C129:F129"/>
    <mergeCell ref="C130:F130"/>
    <mergeCell ref="C135:F135"/>
    <mergeCell ref="C136:F136"/>
    <mergeCell ref="B131:F131"/>
    <mergeCell ref="C132:F132"/>
    <mergeCell ref="C133:F133"/>
    <mergeCell ref="C134:F134"/>
  </mergeCells>
  <printOptions/>
  <pageMargins left="0.15748031496062992" right="0.15748031496062992" top="0.1968503937007874" bottom="0.1968503937007874" header="0.1968503937007874" footer="1.023622047244094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8" sqref="A18"/>
    </sheetView>
  </sheetViews>
  <sheetFormatPr defaultColWidth="9.140625" defaultRowHeight="12.75"/>
  <cols>
    <col min="1" max="1" width="29.8515625" style="130" customWidth="1"/>
    <col min="2" max="2" width="14.28125" style="130" customWidth="1"/>
    <col min="3" max="3" width="17.8515625" style="130" customWidth="1"/>
    <col min="4" max="4" width="16.421875" style="130" customWidth="1"/>
    <col min="5" max="5" width="19.140625" style="130" customWidth="1"/>
    <col min="6" max="16384" width="9.140625" style="130" customWidth="1"/>
  </cols>
  <sheetData>
    <row r="1" spans="1:5" ht="20.25" customHeight="1">
      <c r="A1" s="312" t="s">
        <v>153</v>
      </c>
      <c r="B1" s="313"/>
      <c r="C1" s="313"/>
      <c r="D1" s="313"/>
      <c r="E1" s="314"/>
    </row>
    <row r="2" spans="1:5" ht="12.75">
      <c r="A2" s="315"/>
      <c r="B2" s="316"/>
      <c r="C2" s="316"/>
      <c r="D2" s="316"/>
      <c r="E2" s="317"/>
    </row>
    <row r="3" spans="1:5" ht="13.5" thickBot="1">
      <c r="A3" s="318"/>
      <c r="B3" s="319"/>
      <c r="C3" s="319"/>
      <c r="D3" s="319"/>
      <c r="E3" s="320"/>
    </row>
    <row r="4" spans="1:5" ht="42.75">
      <c r="A4" s="172" t="s">
        <v>132</v>
      </c>
      <c r="B4" s="173" t="s">
        <v>133</v>
      </c>
      <c r="C4" s="174" t="s">
        <v>134</v>
      </c>
      <c r="D4" s="175" t="s">
        <v>135</v>
      </c>
      <c r="E4" s="175" t="s">
        <v>136</v>
      </c>
    </row>
    <row r="5" spans="1:5" ht="15" thickBot="1">
      <c r="A5" s="176"/>
      <c r="B5" s="177"/>
      <c r="C5" s="178" t="s">
        <v>137</v>
      </c>
      <c r="D5" s="179" t="s">
        <v>137</v>
      </c>
      <c r="E5" s="180" t="s">
        <v>137</v>
      </c>
    </row>
    <row r="6" spans="1:5" ht="13.5" thickBot="1">
      <c r="A6" s="181" t="s">
        <v>160</v>
      </c>
      <c r="B6" s="182">
        <v>2</v>
      </c>
      <c r="C6" s="149">
        <v>0</v>
      </c>
      <c r="D6" s="183">
        <f>C6*B6</f>
        <v>0</v>
      </c>
      <c r="E6" s="183">
        <f>D6/12</f>
        <v>0</v>
      </c>
    </row>
    <row r="7" spans="1:5" ht="13.5" thickBot="1">
      <c r="A7" s="181" t="s">
        <v>161</v>
      </c>
      <c r="B7" s="182">
        <v>4</v>
      </c>
      <c r="C7" s="149">
        <v>0</v>
      </c>
      <c r="D7" s="183">
        <f>C7*B7</f>
        <v>0</v>
      </c>
      <c r="E7" s="183">
        <f>D7/12</f>
        <v>0</v>
      </c>
    </row>
    <row r="8" spans="1:5" ht="13.5" thickBot="1">
      <c r="A8" s="181" t="s">
        <v>162</v>
      </c>
      <c r="B8" s="182">
        <v>8</v>
      </c>
      <c r="C8" s="149">
        <v>0</v>
      </c>
      <c r="D8" s="183">
        <f>C8*B8</f>
        <v>0</v>
      </c>
      <c r="E8" s="183">
        <f>D8/12</f>
        <v>0</v>
      </c>
    </row>
    <row r="9" spans="1:5" ht="13.5" thickBot="1">
      <c r="A9" s="181" t="s">
        <v>163</v>
      </c>
      <c r="B9" s="182">
        <v>4</v>
      </c>
      <c r="C9" s="149">
        <v>0</v>
      </c>
      <c r="D9" s="183">
        <f>C9*B9</f>
        <v>0</v>
      </c>
      <c r="E9" s="183">
        <f>D9/12</f>
        <v>0</v>
      </c>
    </row>
    <row r="10" spans="1:5" ht="13.5" thickBot="1">
      <c r="A10" s="181" t="s">
        <v>164</v>
      </c>
      <c r="B10" s="182">
        <v>4</v>
      </c>
      <c r="C10" s="149">
        <v>0</v>
      </c>
      <c r="D10" s="183">
        <f>C10*B10</f>
        <v>0</v>
      </c>
      <c r="E10" s="183">
        <f>D10/12</f>
        <v>0</v>
      </c>
    </row>
    <row r="11" spans="1:5" ht="16.5" thickBot="1">
      <c r="A11" s="184" t="s">
        <v>138</v>
      </c>
      <c r="B11" s="185"/>
      <c r="C11" s="185"/>
      <c r="D11" s="186"/>
      <c r="E11" s="187">
        <f>SUM(E6:E10)</f>
        <v>0</v>
      </c>
    </row>
  </sheetData>
  <sheetProtection password="ED83" sheet="1" objects="1" scenarios="1"/>
  <protectedRanges>
    <protectedRange sqref="C1:C65536" name="Intervalo1"/>
  </protectedRanges>
  <mergeCells count="1">
    <mergeCell ref="A1:E3"/>
  </mergeCells>
  <printOptions/>
  <pageMargins left="0.75" right="0.75" top="1.534251969" bottom="1" header="0.492125985" footer="0.492125985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1"/>
  <sheetViews>
    <sheetView workbookViewId="0" topLeftCell="A1">
      <selection activeCell="I12" sqref="I12"/>
    </sheetView>
  </sheetViews>
  <sheetFormatPr defaultColWidth="9.140625" defaultRowHeight="12.75"/>
  <cols>
    <col min="1" max="1" width="2.7109375" style="118" customWidth="1"/>
    <col min="2" max="2" width="9.140625" style="118" customWidth="1"/>
    <col min="3" max="3" width="36.8515625" style="118" customWidth="1"/>
    <col min="4" max="4" width="18.7109375" style="118" customWidth="1"/>
    <col min="5" max="5" width="18.8515625" style="118" customWidth="1"/>
    <col min="6" max="6" width="20.7109375" style="118" customWidth="1"/>
    <col min="7" max="7" width="9.140625" style="118" customWidth="1"/>
    <col min="8" max="8" width="14.28125" style="118" bestFit="1" customWidth="1"/>
    <col min="9" max="9" width="9.140625" style="118" customWidth="1"/>
    <col min="10" max="10" width="14.28125" style="118" bestFit="1" customWidth="1"/>
    <col min="11" max="11" width="11.28125" style="118" bestFit="1" customWidth="1"/>
    <col min="12" max="16384" width="9.140625" style="118" customWidth="1"/>
  </cols>
  <sheetData>
    <row r="1" spans="2:7" s="21" customFormat="1" ht="8.25" customHeight="1">
      <c r="B1" s="156"/>
      <c r="C1" s="157"/>
      <c r="D1" s="157"/>
      <c r="E1" s="157"/>
      <c r="F1" s="157"/>
      <c r="G1" s="158"/>
    </row>
    <row r="2" spans="2:7" s="21" customFormat="1" ht="18.75">
      <c r="B2" s="159" t="s">
        <v>108</v>
      </c>
      <c r="C2" s="160"/>
      <c r="D2" s="160"/>
      <c r="E2" s="160"/>
      <c r="F2" s="160"/>
      <c r="G2" s="161"/>
    </row>
    <row r="3" spans="2:7" s="21" customFormat="1" ht="18.75">
      <c r="B3" s="159" t="s">
        <v>109</v>
      </c>
      <c r="C3" s="160"/>
      <c r="D3" s="160"/>
      <c r="E3" s="25"/>
      <c r="F3" s="162" t="s">
        <v>107</v>
      </c>
      <c r="G3" s="161"/>
    </row>
    <row r="4" spans="2:7" ht="23.25" thickBot="1">
      <c r="B4" s="359" t="s">
        <v>126</v>
      </c>
      <c r="C4" s="360"/>
      <c r="D4" s="360"/>
      <c r="E4" s="360"/>
      <c r="F4" s="360"/>
      <c r="G4" s="361"/>
    </row>
    <row r="5" spans="2:27" s="151" customFormat="1" ht="23.25" customHeight="1" thickBot="1">
      <c r="B5" s="349"/>
      <c r="C5" s="350"/>
      <c r="D5" s="350"/>
      <c r="E5" s="350"/>
      <c r="F5" s="350"/>
      <c r="G5" s="351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</row>
    <row r="6" spans="2:11" ht="24.75" customHeight="1" thickBot="1">
      <c r="B6" s="355" t="s">
        <v>140</v>
      </c>
      <c r="C6" s="356"/>
      <c r="D6" s="356"/>
      <c r="E6" s="356"/>
      <c r="F6" s="356"/>
      <c r="G6" s="357"/>
      <c r="I6" s="119"/>
      <c r="J6" s="120"/>
      <c r="K6" s="120"/>
    </row>
    <row r="7" spans="2:11" ht="30" customHeight="1">
      <c r="B7" s="364" t="s">
        <v>155</v>
      </c>
      <c r="C7" s="365"/>
      <c r="D7" s="169" t="s">
        <v>130</v>
      </c>
      <c r="E7" s="169" t="s">
        <v>131</v>
      </c>
      <c r="F7" s="367" t="s">
        <v>156</v>
      </c>
      <c r="G7" s="368"/>
      <c r="I7" s="119"/>
      <c r="J7" s="120"/>
      <c r="K7" s="120"/>
    </row>
    <row r="8" spans="2:11" ht="24.75" customHeight="1">
      <c r="B8" s="366" t="s">
        <v>157</v>
      </c>
      <c r="C8" s="366"/>
      <c r="D8" s="170">
        <v>1</v>
      </c>
      <c r="E8" s="171">
        <f>ROUND(Encarregado_44H!F121,2)</f>
        <v>0</v>
      </c>
      <c r="F8" s="369">
        <f>D8*E8</f>
        <v>0</v>
      </c>
      <c r="G8" s="369"/>
      <c r="I8" s="119"/>
      <c r="J8" s="120"/>
      <c r="K8" s="120"/>
    </row>
    <row r="9" spans="2:11" ht="24.75" customHeight="1" thickBot="1">
      <c r="B9" s="366" t="s">
        <v>158</v>
      </c>
      <c r="C9" s="366"/>
      <c r="D9" s="170">
        <v>17</v>
      </c>
      <c r="E9" s="171">
        <f>ROUND(Telefonistas!F121,2)</f>
        <v>0</v>
      </c>
      <c r="F9" s="369">
        <f>D9*E9</f>
        <v>0</v>
      </c>
      <c r="G9" s="369"/>
      <c r="I9" s="119"/>
      <c r="J9" s="120"/>
      <c r="K9" s="120"/>
    </row>
    <row r="10" spans="2:10" ht="27" customHeight="1" thickBot="1">
      <c r="B10" s="352" t="s">
        <v>141</v>
      </c>
      <c r="C10" s="353"/>
      <c r="D10" s="353"/>
      <c r="E10" s="354"/>
      <c r="F10" s="345">
        <f>SUM(F8:G9)</f>
        <v>0</v>
      </c>
      <c r="G10" s="346"/>
      <c r="I10" s="119"/>
      <c r="J10" s="120"/>
    </row>
    <row r="11" spans="2:10" ht="28.5" customHeight="1" thickBot="1">
      <c r="B11" s="342" t="s">
        <v>150</v>
      </c>
      <c r="C11" s="343"/>
      <c r="D11" s="343"/>
      <c r="E11" s="343"/>
      <c r="F11" s="343"/>
      <c r="G11" s="344"/>
      <c r="I11" s="119"/>
      <c r="J11" s="120"/>
    </row>
    <row r="12" spans="2:10" ht="28.5" customHeight="1" thickBot="1">
      <c r="B12" s="330" t="s">
        <v>127</v>
      </c>
      <c r="C12" s="331"/>
      <c r="D12" s="150" t="s">
        <v>130</v>
      </c>
      <c r="E12" s="150" t="s">
        <v>131</v>
      </c>
      <c r="F12" s="332" t="s">
        <v>128</v>
      </c>
      <c r="G12" s="333"/>
      <c r="I12" s="119"/>
      <c r="J12" s="120"/>
    </row>
    <row r="13" spans="2:10" ht="28.5" customHeight="1" thickBot="1">
      <c r="B13" s="362" t="s">
        <v>144</v>
      </c>
      <c r="C13" s="363"/>
      <c r="D13" s="164">
        <v>18</v>
      </c>
      <c r="E13" s="121">
        <v>0</v>
      </c>
      <c r="F13" s="326">
        <f>D13*E13</f>
        <v>0</v>
      </c>
      <c r="G13" s="327"/>
      <c r="I13" s="119"/>
      <c r="J13" s="120"/>
    </row>
    <row r="14" spans="2:10" ht="15.75" thickBot="1">
      <c r="B14" s="347" t="s">
        <v>129</v>
      </c>
      <c r="C14" s="348"/>
      <c r="D14" s="164">
        <v>18</v>
      </c>
      <c r="E14" s="121">
        <v>0</v>
      </c>
      <c r="F14" s="326">
        <f>D14*E14</f>
        <v>0</v>
      </c>
      <c r="G14" s="327"/>
      <c r="I14" s="119"/>
      <c r="J14" s="120"/>
    </row>
    <row r="15" spans="2:10" ht="15.75" thickBot="1">
      <c r="B15" s="347" t="s">
        <v>139</v>
      </c>
      <c r="C15" s="348"/>
      <c r="D15" s="164">
        <v>18</v>
      </c>
      <c r="E15" s="121">
        <v>0</v>
      </c>
      <c r="F15" s="326">
        <f>D15*E15</f>
        <v>0</v>
      </c>
      <c r="G15" s="327"/>
      <c r="I15" s="119"/>
      <c r="J15" s="120"/>
    </row>
    <row r="16" spans="2:10" ht="29.25" thickBot="1">
      <c r="B16" s="330" t="s">
        <v>127</v>
      </c>
      <c r="C16" s="331"/>
      <c r="D16" s="150" t="s">
        <v>149</v>
      </c>
      <c r="E16" s="150" t="s">
        <v>148</v>
      </c>
      <c r="F16" s="332" t="s">
        <v>128</v>
      </c>
      <c r="G16" s="333"/>
      <c r="I16" s="119"/>
      <c r="J16" s="120"/>
    </row>
    <row r="17" spans="2:10" ht="15.75" thickBot="1">
      <c r="B17" s="328" t="s">
        <v>159</v>
      </c>
      <c r="C17" s="329"/>
      <c r="D17" s="165">
        <v>14</v>
      </c>
      <c r="E17" s="166">
        <v>0</v>
      </c>
      <c r="F17" s="326">
        <f>E17*D17</f>
        <v>0</v>
      </c>
      <c r="G17" s="327"/>
      <c r="I17" s="119"/>
      <c r="J17" s="120"/>
    </row>
    <row r="18" spans="2:11" ht="15" thickBot="1">
      <c r="B18" s="334" t="s">
        <v>143</v>
      </c>
      <c r="C18" s="335"/>
      <c r="D18" s="335"/>
      <c r="E18" s="336"/>
      <c r="F18" s="326"/>
      <c r="G18" s="327"/>
      <c r="I18" s="119"/>
      <c r="J18" s="120"/>
      <c r="K18" s="120"/>
    </row>
    <row r="19" spans="2:10" ht="24" customHeight="1" thickBot="1">
      <c r="B19" s="337" t="s">
        <v>145</v>
      </c>
      <c r="C19" s="338"/>
      <c r="D19" s="338"/>
      <c r="E19" s="339"/>
      <c r="F19" s="340">
        <f>SUM(F10,F13:G15,F17)</f>
        <v>0</v>
      </c>
      <c r="G19" s="341"/>
      <c r="J19" s="129"/>
    </row>
    <row r="20" spans="2:7" ht="12.75">
      <c r="B20" s="152"/>
      <c r="C20" s="153"/>
      <c r="D20" s="153"/>
      <c r="E20" s="153"/>
      <c r="F20" s="153"/>
      <c r="G20" s="154"/>
    </row>
    <row r="21" spans="2:8" ht="5.25" customHeight="1">
      <c r="B21" s="152"/>
      <c r="C21" s="153"/>
      <c r="D21" s="153"/>
      <c r="E21" s="153"/>
      <c r="F21" s="153"/>
      <c r="G21" s="154"/>
      <c r="H21" s="119"/>
    </row>
    <row r="22" spans="2:7" ht="2.25" customHeight="1" thickBot="1">
      <c r="B22" s="152"/>
      <c r="C22" s="153"/>
      <c r="D22" s="155"/>
      <c r="E22" s="153"/>
      <c r="F22" s="153"/>
      <c r="G22" s="154"/>
    </row>
    <row r="23" spans="2:7" ht="13.5" hidden="1" thickBot="1">
      <c r="B23" s="152"/>
      <c r="C23" s="153"/>
      <c r="D23" s="153"/>
      <c r="E23" s="153"/>
      <c r="F23" s="153"/>
      <c r="G23" s="154"/>
    </row>
    <row r="24" spans="2:8" ht="23.25" thickBot="1">
      <c r="B24" s="321" t="s">
        <v>142</v>
      </c>
      <c r="C24" s="322"/>
      <c r="D24" s="322"/>
      <c r="E24" s="323"/>
      <c r="F24" s="324">
        <f>F19*12</f>
        <v>0</v>
      </c>
      <c r="G24" s="325"/>
      <c r="H24" s="122"/>
    </row>
    <row r="30" ht="12.75">
      <c r="F30" s="120"/>
    </row>
    <row r="31" ht="12.75">
      <c r="F31" s="120"/>
    </row>
  </sheetData>
  <sheetProtection password="ED83" sheet="1" objects="1" scenarios="1"/>
  <mergeCells count="31">
    <mergeCell ref="I5:AA5"/>
    <mergeCell ref="B4:G4"/>
    <mergeCell ref="F14:G14"/>
    <mergeCell ref="B13:C13"/>
    <mergeCell ref="B7:C7"/>
    <mergeCell ref="B8:C8"/>
    <mergeCell ref="F7:G7"/>
    <mergeCell ref="F8:G8"/>
    <mergeCell ref="B9:C9"/>
    <mergeCell ref="F9:G9"/>
    <mergeCell ref="F13:G13"/>
    <mergeCell ref="F15:G15"/>
    <mergeCell ref="B15:C15"/>
    <mergeCell ref="B5:G5"/>
    <mergeCell ref="B10:E10"/>
    <mergeCell ref="B6:G6"/>
    <mergeCell ref="B14:C14"/>
    <mergeCell ref="B11:G11"/>
    <mergeCell ref="F10:G10"/>
    <mergeCell ref="B12:C12"/>
    <mergeCell ref="F12:G12"/>
    <mergeCell ref="B16:C16"/>
    <mergeCell ref="F16:G16"/>
    <mergeCell ref="B18:E18"/>
    <mergeCell ref="B19:E19"/>
    <mergeCell ref="F19:G19"/>
    <mergeCell ref="B24:E24"/>
    <mergeCell ref="F24:G24"/>
    <mergeCell ref="F18:G18"/>
    <mergeCell ref="F17:G17"/>
    <mergeCell ref="B17:C17"/>
  </mergeCells>
  <printOptions/>
  <pageMargins left="1.352401575" right="0.75" top="1" bottom="1" header="0.492125985" footer="0.49212598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marli</cp:lastModifiedBy>
  <cp:lastPrinted>2019-03-12T18:05:15Z</cp:lastPrinted>
  <dcterms:created xsi:type="dcterms:W3CDTF">2014-02-07T18:14:59Z</dcterms:created>
  <dcterms:modified xsi:type="dcterms:W3CDTF">2019-03-12T18:06:04Z</dcterms:modified>
  <cp:category/>
  <cp:version/>
  <cp:contentType/>
  <cp:contentStatus/>
</cp:coreProperties>
</file>